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3 - Víceúčelové hřiště..." sheetId="2" r:id="rId2"/>
    <sheet name="SO04a - Zpevněné plochy -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'SO03 - Víceúčelové hřiště...'!$C$91:$K$269</definedName>
    <definedName name="_xlnm.Print_Area" localSheetId="1">'SO03 - Víceúčelové hřiště...'!$C$4:$J$39,'SO03 - Víceúčelové hřiště...'!$C$45:$J$73,'SO03 - Víceúčelové hřiště...'!$C$79:$K$269</definedName>
    <definedName name="_xlnm.Print_Titles" localSheetId="1">'SO03 - Víceúčelové hřiště...'!$91:$91</definedName>
    <definedName name="_xlnm._FilterDatabase" localSheetId="2" hidden="1">'SO04a - Zpevněné plochy -...'!$C$85:$K$139</definedName>
    <definedName name="_xlnm.Print_Area" localSheetId="2">'SO04a - Zpevněné plochy -...'!$C$4:$J$39,'SO04a - Zpevněné plochy -...'!$C$45:$J$67,'SO04a - Zpevněné plochy -...'!$C$73:$K$139</definedName>
    <definedName name="_xlnm.Print_Titles" localSheetId="2">'SO04a - Zpevněné plochy -...'!$85:$85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39"/>
  <c r="BH139"/>
  <c r="BG139"/>
  <c r="BF139"/>
  <c r="T139"/>
  <c r="T138"/>
  <c r="T137"/>
  <c r="R139"/>
  <c r="R138"/>
  <c r="R137"/>
  <c r="P139"/>
  <c r="P138"/>
  <c r="P137"/>
  <c r="BK139"/>
  <c r="BK138"/>
  <c r="J138"/>
  <c r="BK137"/>
  <c r="J137"/>
  <c r="J139"/>
  <c r="BE139"/>
  <c r="J66"/>
  <c r="J65"/>
  <c r="BI136"/>
  <c r="BH136"/>
  <c r="BG136"/>
  <c r="BF136"/>
  <c r="T136"/>
  <c r="T135"/>
  <c r="R136"/>
  <c r="R135"/>
  <c r="P136"/>
  <c r="P135"/>
  <c r="BK136"/>
  <c r="BK135"/>
  <c r="J135"/>
  <c r="J136"/>
  <c r="BE136"/>
  <c r="J64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1"/>
  <c r="BH121"/>
  <c r="BG121"/>
  <c r="BF121"/>
  <c r="T121"/>
  <c r="T120"/>
  <c r="R121"/>
  <c r="R120"/>
  <c r="P121"/>
  <c r="P120"/>
  <c r="BK121"/>
  <c r="BK120"/>
  <c r="J120"/>
  <c r="J121"/>
  <c r="BE121"/>
  <c r="J63"/>
  <c r="BI118"/>
  <c r="BH118"/>
  <c r="BG118"/>
  <c r="BF118"/>
  <c r="T118"/>
  <c r="R118"/>
  <c r="P118"/>
  <c r="BK118"/>
  <c r="J118"/>
  <c r="BE118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2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5"/>
  <c r="BH95"/>
  <c r="BG95"/>
  <c r="BF95"/>
  <c r="T95"/>
  <c r="R95"/>
  <c r="P95"/>
  <c r="BK95"/>
  <c r="J95"/>
  <c r="BE95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269"/>
  <c r="BH269"/>
  <c r="BG269"/>
  <c r="BF269"/>
  <c r="T269"/>
  <c r="T268"/>
  <c r="T267"/>
  <c r="R269"/>
  <c r="R268"/>
  <c r="R267"/>
  <c r="P269"/>
  <c r="P268"/>
  <c r="P267"/>
  <c r="BK269"/>
  <c r="BK268"/>
  <c r="J268"/>
  <c r="BK267"/>
  <c r="J267"/>
  <c r="J269"/>
  <c r="BE269"/>
  <c r="J72"/>
  <c r="J71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58"/>
  <c r="BH258"/>
  <c r="BG258"/>
  <c r="BF258"/>
  <c r="T258"/>
  <c r="T257"/>
  <c r="R258"/>
  <c r="R257"/>
  <c r="P258"/>
  <c r="P257"/>
  <c r="BK258"/>
  <c r="BK257"/>
  <c r="J257"/>
  <c r="J258"/>
  <c r="BE258"/>
  <c r="J70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8"/>
  <c r="BH238"/>
  <c r="BG238"/>
  <c r="BF238"/>
  <c r="T238"/>
  <c r="T237"/>
  <c r="R238"/>
  <c r="R237"/>
  <c r="P238"/>
  <c r="P237"/>
  <c r="BK238"/>
  <c r="BK237"/>
  <c r="J237"/>
  <c r="J238"/>
  <c r="BE238"/>
  <c r="J69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0"/>
  <c r="BH230"/>
  <c r="BG230"/>
  <c r="BF230"/>
  <c r="T230"/>
  <c r="R230"/>
  <c r="P230"/>
  <c r="BK230"/>
  <c r="J230"/>
  <c r="BE230"/>
  <c r="BI225"/>
  <c r="BH225"/>
  <c r="BG225"/>
  <c r="BF225"/>
  <c r="T225"/>
  <c r="R225"/>
  <c r="P225"/>
  <c r="BK225"/>
  <c r="J225"/>
  <c r="BE225"/>
  <c r="BI220"/>
  <c r="BH220"/>
  <c r="BG220"/>
  <c r="BF220"/>
  <c r="T220"/>
  <c r="T219"/>
  <c r="T218"/>
  <c r="R220"/>
  <c r="R219"/>
  <c r="R218"/>
  <c r="P220"/>
  <c r="P219"/>
  <c r="P218"/>
  <c r="BK220"/>
  <c r="BK219"/>
  <c r="J219"/>
  <c r="BK218"/>
  <c r="J218"/>
  <c r="J220"/>
  <c r="BE220"/>
  <c r="J68"/>
  <c r="J67"/>
  <c r="BI217"/>
  <c r="BH217"/>
  <c r="BG217"/>
  <c r="BF217"/>
  <c r="T217"/>
  <c r="T216"/>
  <c r="R217"/>
  <c r="R216"/>
  <c r="P217"/>
  <c r="P216"/>
  <c r="BK217"/>
  <c r="BK216"/>
  <c r="J216"/>
  <c r="J217"/>
  <c r="BE217"/>
  <c r="J66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T184"/>
  <c r="R185"/>
  <c r="R184"/>
  <c r="P185"/>
  <c r="P184"/>
  <c r="BK185"/>
  <c r="BK184"/>
  <c r="J184"/>
  <c r="J185"/>
  <c r="BE185"/>
  <c r="J65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4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63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2"/>
  <c r="BH132"/>
  <c r="BG132"/>
  <c r="BF132"/>
  <c r="T132"/>
  <c r="T131"/>
  <c r="R132"/>
  <c r="R131"/>
  <c r="P132"/>
  <c r="P131"/>
  <c r="BK132"/>
  <c r="BK131"/>
  <c r="J131"/>
  <c r="J132"/>
  <c r="BE132"/>
  <c r="J6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F37"/>
  <c i="1" r="BD55"/>
  <c i="2" r="BH95"/>
  <c r="F36"/>
  <c i="1" r="BC55"/>
  <c i="2" r="BG95"/>
  <c r="F35"/>
  <c i="1" r="BB55"/>
  <c i="2" r="BF95"/>
  <c r="J34"/>
  <c i="1" r="AW55"/>
  <c i="2" r="F34"/>
  <c i="1" r="BA55"/>
  <c i="2" r="T95"/>
  <c r="T94"/>
  <c r="T93"/>
  <c r="T92"/>
  <c r="R95"/>
  <c r="R94"/>
  <c r="R93"/>
  <c r="R92"/>
  <c r="P95"/>
  <c r="P94"/>
  <c r="P93"/>
  <c r="P92"/>
  <c i="1" r="AU55"/>
  <c i="2" r="BK95"/>
  <c r="BK94"/>
  <c r="J94"/>
  <c r="BK93"/>
  <c r="J93"/>
  <c r="BK92"/>
  <c r="J92"/>
  <c r="J59"/>
  <c r="J30"/>
  <c i="1" r="AG55"/>
  <c i="2" r="J95"/>
  <c r="BE95"/>
  <c r="J33"/>
  <c i="1" r="AV55"/>
  <c i="2" r="F33"/>
  <c i="1" r="AZ55"/>
  <c i="2" r="J61"/>
  <c r="J60"/>
  <c r="J89"/>
  <c r="J88"/>
  <c r="F88"/>
  <c r="F86"/>
  <c r="E84"/>
  <c r="J55"/>
  <c r="J54"/>
  <c r="F54"/>
  <c r="F52"/>
  <c r="E50"/>
  <c r="J39"/>
  <c r="J18"/>
  <c r="E18"/>
  <c r="F89"/>
  <c r="F55"/>
  <c r="J17"/>
  <c r="J12"/>
  <c r="J86"/>
  <c r="J52"/>
  <c r="E7"/>
  <c r="E8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<sst xmlns="http://schemas.openxmlformats.org/spreadsheetml/2006/main">
  <si>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</si>
  <si>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</si>
  <si>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</si>
  <si>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</si>
  <si>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</si>
  <si>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{27b8606a-00e3-4214-85aa-36ccdb00cf4e}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</si>
  <si>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</si>
  <si>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</si>
  <si>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</si>
  <si>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</si>
  <si>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</si>
  <si>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</si>
  <si>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</si>
  <si>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</si>
  <si>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0039-1805kompl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</si>
  <si>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</si>
  <si>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</si>
  <si>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BCB SUMMER FREESTYLE PARK - JANOVIČKY U BROUMOVA</t>
  </si>
  <si>
    <t>KSO:</t>
  </si>
  <si>
    <t/>
  </si>
  <si>
    <t>CC-CZ:</t>
  </si>
  <si>
    <t>Místo:</t>
  </si>
  <si>
    <t>HEŘMÁNKOVICE</t>
  </si>
  <si>
    <t>Datum:</t>
  </si>
  <si>
    <t>9. 3. 2018</t>
  </si>
  <si>
    <t>Zadavatel:</t>
  </si>
  <si>
    <t>IČ:</t>
  </si>
  <si>
    <t>06224199</t>
  </si>
  <si>
    <t>BCB Broumov Z.S.</t>
  </si>
  <si>
    <t>DIČ:</t>
  </si>
  <si>
    <t>Uchazeč:</t>
  </si>
  <si>
    <t>Vyplň údaj</t>
  </si>
  <si>
    <t>Projektant:</t>
  </si>
  <si>
    <t>76598608</t>
  </si>
  <si>
    <t>Ing. Tomáš Matěj</t>
  </si>
  <si>
    <t>CZ8705183575</t>
  </si>
  <si>
    <t>True</t>
  </si>
  <si>
    <t>Zpracovatel:</t>
  </si>
  <si>
    <t>76489337</t>
  </si>
  <si>
    <t>Tomáš Valenta</t>
  </si>
  <si>
    <t>CZ8002143259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</si>
  <si>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</si>
  <si>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</si>
  <si>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</si>
  <si>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</si>
  <si>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</si>
  <si>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</si>
  <si>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</si>
  <si>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</si>
  <si>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</si>
  <si>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</si>
  <si>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</si>
  <si>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</si>
  <si>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</si>
  <si>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</si>
  <si>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</si>
  <si>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</si>
  <si>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</si>
  <si>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</si>
  <si>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</si>
  <si>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</si>
  <si>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</si>
  <si>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</si>
  <si>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</si>
  <si>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</si>
  <si>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</si>
  <si>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</si>
  <si>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</si>
  <si>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</si>
  <si>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</si>
  <si>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</si>
  <si>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</si>
  <si>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</si>
  <si>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</si>
  <si>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</si>
  <si>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</si>
  <si>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</si>
  <si>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</si>
  <si>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</si>
  <si>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</si>
  <si>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</si>
  <si>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</si>
  <si>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SO03</t>
  </si>
  <si>
    <t>Víceúčelové hřiště - uznatelné náklady</t>
  </si>
  <si>
    <t>STA</t>
  </si>
  <si>
    <t>1</t>
  </si>
  <si>
    <t>{14b17916-bcee-4b7d-9ac1-b8fba498d9a4}</t>
  </si>
  <si>
    <t>2</t>
  </si>
  <si>
    <t>SO04a</t>
  </si>
  <si>
    <t>Zpevněné plochy - parkoviště - neuznatelné náklady</t>
  </si>
  <si>
    <t>{8387ec7b-e409-4771-bff7-1a809df8e299}</t>
  </si>
  <si>
    <t>KRYCÍ LIST SOUPISU PRACÍ</t>
  </si>
  <si>
    <t>Objekt:</t>
  </si>
  <si>
    <t>SO03 - Víceúčelové hřiště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</si>
  <si>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</si>
  <si>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</si>
  <si>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</si>
  <si>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</si>
  <si>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</si>
  <si>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</si>
  <si>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</si>
  <si>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</si>
  <si>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</si>
  <si>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</si>
  <si>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</si>
  <si>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</si>
  <si>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</si>
  <si>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</si>
  <si>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</si>
  <si>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</si>
  <si>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</si>
  <si>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</si>
  <si>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</si>
  <si>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</si>
  <si>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</si>
  <si>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</si>
  <si>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</si>
  <si>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</si>
  <si>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</si>
  <si>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</si>
  <si>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</si>
  <si>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</si>
  <si>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</si>
  <si>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</si>
  <si>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</si>
  <si>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</si>
  <si>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</si>
  <si>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</si>
  <si>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</si>
  <si>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</si>
  <si>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</si>
  <si>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</si>
  <si>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2018 01</t>
  </si>
  <si>
    <t>4</t>
  </si>
  <si>
    <t>-1249826277</t>
  </si>
  <si>
    <t>VV</t>
  </si>
  <si>
    <t>(1,00+32,40+1,00)*(1,00+15,90+1,00)*0,20</t>
  </si>
  <si>
    <t>Součet</t>
  </si>
  <si>
    <t>131201102</t>
  </si>
  <si>
    <t>Hloubení nezapažených jam a zářezů s urovnáním dna do předepsaného profilu a spádu v hornině tř. 3 přes 100 do 1 000 m3</t>
  </si>
  <si>
    <t>990459990</t>
  </si>
  <si>
    <t>(0,00+0,000+(0,351-0,15-0,20)+(0,351+0,20-0,20))/4*32,40*15,90</t>
  </si>
  <si>
    <t>3</t>
  </si>
  <si>
    <t>132201101</t>
  </si>
  <si>
    <t>Hloubení zapažených i nezapažených rýh šířky do 600 mm s urovnáním dna do předepsaného profilu a spádu v hornině tř. 3 do 100 m3</t>
  </si>
  <si>
    <t>-516332129</t>
  </si>
  <si>
    <t>0,30*0,30*16,50*6</t>
  </si>
  <si>
    <t>příčné drenáže</t>
  </si>
  <si>
    <t>0,30*0,30*51,00</t>
  </si>
  <si>
    <t>odvodňovací drenáž</t>
  </si>
  <si>
    <t>132201109</t>
  </si>
  <si>
    <t>Hloubení zapažených i nezapažených rýh šířky do 600 mm s urovnáním dna do předepsaného profilu a spádu v hornině tř. 3 Příplatek k cenám za lepivost horniny tř. 3</t>
  </si>
  <si>
    <t>-1124909337</t>
  </si>
  <si>
    <t>5</t>
  </si>
  <si>
    <t>133201101</t>
  </si>
  <si>
    <t>Hloubení zapažených i nezapažených šachet s případným nutným přemístěním výkopku ve výkopišti v hornině tř. 3 do 100 m3</t>
  </si>
  <si>
    <t>1846843255</t>
  </si>
  <si>
    <t>0,30*0,30*0,95*32</t>
  </si>
  <si>
    <t>patky pro sloupky běžné</t>
  </si>
  <si>
    <t>0,75*0,75*1,25*4</t>
  </si>
  <si>
    <t>patky pro sloupky s basketbalovou konstrukcí</t>
  </si>
  <si>
    <t>0,50*0,50*1,10*2</t>
  </si>
  <si>
    <t>patky pro volejbal</t>
  </si>
  <si>
    <t>6</t>
  </si>
  <si>
    <t>133201109</t>
  </si>
  <si>
    <t>Hloubení zapažených i nezapažených šachet s případným nutným přemístěním výkopku ve výkopišti v hornině tř. 3 Příplatek k cenám za lepivost horniny tř. 3</t>
  </si>
  <si>
    <t>-2065878921</t>
  </si>
  <si>
    <t>7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</si>
  <si>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</si>
  <si>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</si>
  <si>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1535186223</t>
  </si>
  <si>
    <t>8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</si>
  <si>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</si>
  <si>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</si>
  <si>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1242871190</t>
  </si>
  <si>
    <t>64,933</t>
  </si>
  <si>
    <t>násyp podkladu hřiště - zbývající násyp započten u jednotlivých výkopů objektů (SO01 a SO02)</t>
  </si>
  <si>
    <t>9</t>
  </si>
  <si>
    <t>180404111</t>
  </si>
  <si>
    <t>Založení hřišťového trávníku výsevem na vrstvě ornice</t>
  </si>
  <si>
    <t>m2</t>
  </si>
  <si>
    <t>-1046884981</t>
  </si>
  <si>
    <t>10</t>
  </si>
  <si>
    <t>M</t>
  </si>
  <si>
    <t>00572440</t>
  </si>
  <si>
    <t>osivo směs travní hřištní</t>
  </si>
  <si>
    <t>kg</t>
  </si>
  <si>
    <t>1487784517</t>
  </si>
  <si>
    <t>184,728*0,03 'Přepočtené koeficientem množství</t>
  </si>
  <si>
    <t>11</t>
  </si>
  <si>
    <t>181301105</t>
  </si>
  <si>
    <t>Rozprostření a urovnání ornice v rovině nebo ve svahu sklonu do 1:5 při souvislé ploše do 500 m2, tl. vrstvy přes 250 do 300 mm</t>
  </si>
  <si>
    <t>-763086540</t>
  </si>
  <si>
    <t>(1,00+32,40+1,00)*(1,00+15,90+1,00)*0,30</t>
  </si>
  <si>
    <t>12</t>
  </si>
  <si>
    <t>181951102</t>
  </si>
  <si>
    <t>Úprava pláně vyrovnáním výškových rozdílů v hornině tř. 1 až 4 se zhutněním</t>
  </si>
  <si>
    <t>1404310878</t>
  </si>
  <si>
    <t>(1,00+32,40+1,00)*(1,00+15,90+1,00)</t>
  </si>
  <si>
    <t>Zakládání</t>
  </si>
  <si>
    <t>13</t>
  </si>
  <si>
    <t>212532111</t>
  </si>
  <si>
    <t>Lože pro trativody z kameniva hrubého drceného</t>
  </si>
  <si>
    <t>-1024404539</t>
  </si>
  <si>
    <t>14</t>
  </si>
  <si>
    <t>212755212</t>
  </si>
  <si>
    <t>Trativody bez lože z drenážních trubek plastových flexibilních D 65 mm</t>
  </si>
  <si>
    <t>m</t>
  </si>
  <si>
    <t>1047278544</t>
  </si>
  <si>
    <t>16,50*6</t>
  </si>
  <si>
    <t>212755214</t>
  </si>
  <si>
    <t>Trativody bez lože z drenážních trubek plastových flexibilních D 100 mm</t>
  </si>
  <si>
    <t>-695082500</t>
  </si>
  <si>
    <t>51,00</t>
  </si>
  <si>
    <t>16</t>
  </si>
  <si>
    <t>275313711</t>
  </si>
  <si>
    <t>Základy z betonu prostého patky a bloky z betonu kamenem neprokládaného tř. C 20/25</t>
  </si>
  <si>
    <t>-1435991484</t>
  </si>
  <si>
    <t>17</t>
  </si>
  <si>
    <t>275351121</t>
  </si>
  <si>
    <t>Bednění základů patek zřízení</t>
  </si>
  <si>
    <t>919600499</t>
  </si>
  <si>
    <t>(0,30*4)*0,35*32</t>
  </si>
  <si>
    <t>(0,75*4)*0,35*4</t>
  </si>
  <si>
    <t>(0,50*4)*0,35*2</t>
  </si>
  <si>
    <t>18</t>
  </si>
  <si>
    <t>275351122</t>
  </si>
  <si>
    <t>Bednění základů patek odstranění</t>
  </si>
  <si>
    <t>-1481983862</t>
  </si>
  <si>
    <t>Svislé a kompletní konstrukce</t>
  </si>
  <si>
    <t>19</t>
  </si>
  <si>
    <t>348172213</t>
  </si>
  <si>
    <t>Montáž vjezdových bran samonosných posuvných dvoukřídlových plochy přes 3 do 5 m2</t>
  </si>
  <si>
    <t>kus</t>
  </si>
  <si>
    <t>1004098393</t>
  </si>
  <si>
    <t>20</t>
  </si>
  <si>
    <t>55342341</t>
  </si>
  <si>
    <t>brána kovová dvoukřídlová 1500x3916 mm</t>
  </si>
  <si>
    <t>1470975594</t>
  </si>
  <si>
    <t>Komunikace pozemní</t>
  </si>
  <si>
    <t>564710011</t>
  </si>
  <si>
    <t>Podklad nebo kryt z kameniva hrubého drceného vel. 8-16 mm s rozprostřením a zhutněním, po zhutnění tl. 50 mm</t>
  </si>
  <si>
    <t>1662794865</t>
  </si>
  <si>
    <t>22</t>
  </si>
  <si>
    <t>564710111</t>
  </si>
  <si>
    <t>Podklad nebo kryt z kameniva hrubého drceného vel. 16-32 mm s rozprostřením a zhutněním, po zhutnění tl. 50 mm</t>
  </si>
  <si>
    <t>-1080953490</t>
  </si>
  <si>
    <t>23</t>
  </si>
  <si>
    <t>564761111</t>
  </si>
  <si>
    <t>Podklad nebo kryt z kameniva hrubého drceného vel. 32-63 mm s rozprostřením a zhutněním, po zhutnění tl. 200 mm</t>
  </si>
  <si>
    <t>-425410997</t>
  </si>
  <si>
    <t>16,00*32,00</t>
  </si>
  <si>
    <t>1,00*3,00*2,00</t>
  </si>
  <si>
    <t>24</t>
  </si>
  <si>
    <t>571904111</t>
  </si>
  <si>
    <t>Posyp podkladu nebo krytu s rozprostřením a zhutněním kamenivem drceným nebo těženým, v množství přes 15 do 20 kg/m2</t>
  </si>
  <si>
    <t>-810408771</t>
  </si>
  <si>
    <t>25</t>
  </si>
  <si>
    <t>575191x</t>
  </si>
  <si>
    <t>Podklad ploch pro tělovýchovu z eleatické podložky tl. 30mm</t>
  </si>
  <si>
    <t>1239336602</t>
  </si>
  <si>
    <t>26</t>
  </si>
  <si>
    <t>5891161x1</t>
  </si>
  <si>
    <t>Umělý vodopropustný polyuretonový povrch EPDM tl. 11mm</t>
  </si>
  <si>
    <t>-1879596232</t>
  </si>
  <si>
    <t>27</t>
  </si>
  <si>
    <t>5891161x4</t>
  </si>
  <si>
    <t>Barevné vyznačení hřišť nástřřikem různobarevných pásů</t>
  </si>
  <si>
    <t>bm</t>
  </si>
  <si>
    <t>-207173739</t>
  </si>
  <si>
    <t>72</t>
  </si>
  <si>
    <t>volejbal</t>
  </si>
  <si>
    <t>165</t>
  </si>
  <si>
    <t>tenis</t>
  </si>
  <si>
    <t>streetball</t>
  </si>
  <si>
    <t>Ostatní konstrukce a práce, bourání</t>
  </si>
  <si>
    <t>28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</si>
  <si>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</si>
  <si>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</si>
  <si>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1878585613</t>
  </si>
  <si>
    <t>(32,00+16,00+1,00*2)*2</t>
  </si>
  <si>
    <t>29</t>
  </si>
  <si>
    <t>59217016</t>
  </si>
  <si>
    <t>obrubník betonový chodníkový 100x8x25 cm</t>
  </si>
  <si>
    <t>-1046007339</t>
  </si>
  <si>
    <t>100*1,02 'Přepočtené koeficientem množství</t>
  </si>
  <si>
    <t>30</t>
  </si>
  <si>
    <t>919726122</t>
  </si>
  <si>
    <t>Geotextilie netkaná pro ochranu, separaci nebo filtraci měrná hmotnost přes 200 do 300 g/m2</t>
  </si>
  <si>
    <t>1442704424</t>
  </si>
  <si>
    <t>31</t>
  </si>
  <si>
    <t>941211111</t>
  </si>
  <si>
    <t>Montáž lešení řadového rámového lehkého pracovního s podlahami s provozním zatížením tř. 3 do 200 kg/m2 šířky tř. SW06 přes 0,6 do 0,9 m, výšky do 10 m</t>
  </si>
  <si>
    <t>-2106113729</t>
  </si>
  <si>
    <t>(2*15,00+2*32,00)*2,00</t>
  </si>
  <si>
    <t>32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</si>
  <si>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</si>
  <si>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</si>
  <si>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1096454597</t>
  </si>
  <si>
    <t>188*14 'Přepočtené koeficientem množství</t>
  </si>
  <si>
    <t>33</t>
  </si>
  <si>
    <t>941211811</t>
  </si>
  <si>
    <t>Demontáž lešení řadového rámového lehkého pracovního s provozním zatížením tř. 3 do 200 kg/m2 šířky tř. SW06 přes 0,6 do 0,9 m, výšky do 10 m</t>
  </si>
  <si>
    <t>-64554452</t>
  </si>
  <si>
    <t>34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</si>
  <si>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</si>
  <si>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</si>
  <si>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-1752459731</t>
  </si>
  <si>
    <t>35</t>
  </si>
  <si>
    <t>797670x01</t>
  </si>
  <si>
    <t>2x univerzální sloupek a 1x síť pro volejbal, nohejbal a tenis</t>
  </si>
  <si>
    <t>soub</t>
  </si>
  <si>
    <t>360009357</t>
  </si>
  <si>
    <t>36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</si>
  <si>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</si>
  <si>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</si>
  <si>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2097598478</t>
  </si>
  <si>
    <t>37</t>
  </si>
  <si>
    <t>14011058</t>
  </si>
  <si>
    <t>trubka ocelová bezešvá hladká jakost 11 353 89x3,6mm</t>
  </si>
  <si>
    <t>774901220</t>
  </si>
  <si>
    <t>40,000*5,00</t>
  </si>
  <si>
    <t>38</t>
  </si>
  <si>
    <t>13611210</t>
  </si>
  <si>
    <t>plech ocelový hladký jakost S 235 JR tl 3mm tabule</t>
  </si>
  <si>
    <t>t</t>
  </si>
  <si>
    <t>655035687</t>
  </si>
  <si>
    <t>0,20*0,98*30*23,55*1,15/1000</t>
  </si>
  <si>
    <t>0,10*0,98*12*23,55*1,15/1000</t>
  </si>
  <si>
    <t>39</t>
  </si>
  <si>
    <t>953943130x</t>
  </si>
  <si>
    <t>1642873404</t>
  </si>
  <si>
    <t>40*4,80*7,90</t>
  </si>
  <si>
    <t>0,20*0,98*30*23,55</t>
  </si>
  <si>
    <t>0,10*0,98*12*23,55</t>
  </si>
  <si>
    <t>998</t>
  </si>
  <si>
    <t>Přesun hmot</t>
  </si>
  <si>
    <t>40</t>
  </si>
  <si>
    <t>998222012</t>
  </si>
  <si>
    <t>Přesun hmot pro tělovýchovné plochy dopravní vzdálenost do 200 m</t>
  </si>
  <si>
    <t>1788357601</t>
  </si>
  <si>
    <t>PSV</t>
  </si>
  <si>
    <t>Práce a dodávky PSV</t>
  </si>
  <si>
    <t>762</t>
  </si>
  <si>
    <t>Konstrukce tesařské</t>
  </si>
  <si>
    <t>41</t>
  </si>
  <si>
    <t>762081510</t>
  </si>
  <si>
    <t>Práce společné pro tesařské konstrukce hoblování hraněného řeziva zabudovaného do konstrukce plošné prkna, fošny</t>
  </si>
  <si>
    <t>-860726288</t>
  </si>
  <si>
    <t>(0,18+0,04+0,18+0,04)*2,50*5*10*2</t>
  </si>
  <si>
    <t>(0,18+0,04+0,18+0,04)*2,20*5*2*2</t>
  </si>
  <si>
    <t>(0,18+0,04+0,18+0,04)*2,15*5*6*2</t>
  </si>
  <si>
    <t>42</t>
  </si>
  <si>
    <t>762134122</t>
  </si>
  <si>
    <t>Montáž bednění stěn z hoblovaných fošen na sraz tl. do 60 mm</t>
  </si>
  <si>
    <t>-182308480</t>
  </si>
  <si>
    <t>0,18*2,50*5*10*2</t>
  </si>
  <si>
    <t>0,18*2,20*5*2*2</t>
  </si>
  <si>
    <t>0,18*2,15*5*6*2</t>
  </si>
  <si>
    <t>43</t>
  </si>
  <si>
    <t>60511130</t>
  </si>
  <si>
    <t>řezivo stavební fošny prismované (středové) šířky 160-220mm délky 2-5m</t>
  </si>
  <si>
    <t>772645411</t>
  </si>
  <si>
    <t>(0,18*0,04)*2,50*5*10*2*1,10</t>
  </si>
  <si>
    <t>(0,18*0,04)*2,20*5*2*2*1,10</t>
  </si>
  <si>
    <t>(0,18*0,04)*2,15*5*6*2*1,10</t>
  </si>
  <si>
    <t>44</t>
  </si>
  <si>
    <t>762195000</t>
  </si>
  <si>
    <t>Spojovací prostředky stěn a příček hřebíky, svory, fixační prkna</t>
  </si>
  <si>
    <t>1785973886</t>
  </si>
  <si>
    <t>45</t>
  </si>
  <si>
    <t>998762201</t>
  </si>
  <si>
    <t>Přesun hmot pro konstrukce tesařské stanovený procentní sazbou (%) z ceny vodorovná dopravní vzdálenost do 50 m v objektech výšky do 6 m</t>
  </si>
  <si>
    <t>%</t>
  </si>
  <si>
    <t>562869778</t>
  </si>
  <si>
    <t>767</t>
  </si>
  <si>
    <t>Konstrukce zámečnické</t>
  </si>
  <si>
    <t>46</t>
  </si>
  <si>
    <t>767122110x</t>
  </si>
  <si>
    <t>Montáž stěn a příček s výplní drátěnou sítí spojených šroubováním</t>
  </si>
  <si>
    <t>-1936143072</t>
  </si>
  <si>
    <t>(32,00*2+16,00*2)*3</t>
  </si>
  <si>
    <t>-2,40*1,00*2</t>
  </si>
  <si>
    <t>-3,00*1,00*2</t>
  </si>
  <si>
    <t>Součet - síť</t>
  </si>
  <si>
    <t>47</t>
  </si>
  <si>
    <t>797670x03</t>
  </si>
  <si>
    <t>silonová síť na oplocení s oky PE 45/45/3 zelené barvy vč. šňůry pro uchycení</t>
  </si>
  <si>
    <t>865804844</t>
  </si>
  <si>
    <t>288*1,05 'Přepočtené koeficientem množství</t>
  </si>
  <si>
    <t>48</t>
  </si>
  <si>
    <t>767995113</t>
  </si>
  <si>
    <t>Montáž ostatních atypických zámečnických konstrukcí hmotnosti přes 10 do 20 kg</t>
  </si>
  <si>
    <t>1825934259</t>
  </si>
  <si>
    <t>32,00*2*2</t>
  </si>
  <si>
    <t>16,00*2*2</t>
  </si>
  <si>
    <t>trubka</t>
  </si>
  <si>
    <t>49</t>
  </si>
  <si>
    <t>14011014</t>
  </si>
  <si>
    <t>trubka ocelová bezešvá hladká jakost 11 353 31,8x2,6mm</t>
  </si>
  <si>
    <t>-1376088447</t>
  </si>
  <si>
    <t>192*1,05 'Přepočtené koeficientem množství</t>
  </si>
  <si>
    <t>50</t>
  </si>
  <si>
    <t>767x01</t>
  </si>
  <si>
    <t>Branka pro malou kopanou vč. sítě</t>
  </si>
  <si>
    <t>-1388959730</t>
  </si>
  <si>
    <t>51</t>
  </si>
  <si>
    <t>767x02</t>
  </si>
  <si>
    <t>Kompletní konstrukce pro basketbal - konstrukce, deska, obruč, síťka</t>
  </si>
  <si>
    <t>1465111729</t>
  </si>
  <si>
    <t>52</t>
  </si>
  <si>
    <t>998767201</t>
  </si>
  <si>
    <t>Přesun hmot pro zámečnické konstrukce stanovený procentní sazbou (%) z ceny vodorovná dopravní vzdálenost do 50 m v objektech výšky do 6 m</t>
  </si>
  <si>
    <t>1517876182</t>
  </si>
  <si>
    <t>783</t>
  </si>
  <si>
    <t>Dokončovací práce - nátěry</t>
  </si>
  <si>
    <t>59</t>
  </si>
  <si>
    <t>783314101</t>
  </si>
  <si>
    <t>Základní nátěr zámečnických konstrukcí jednonásobný syntetický</t>
  </si>
  <si>
    <t>-1378755106</t>
  </si>
  <si>
    <t>3,14*89/1000*4,8*40</t>
  </si>
  <si>
    <t>(0,20+0,003+0,20)*0,98*72</t>
  </si>
  <si>
    <t>sloupky</t>
  </si>
  <si>
    <t>3,14*31,8/1000*201,6</t>
  </si>
  <si>
    <t>trubka ocelová</t>
  </si>
  <si>
    <t>60</t>
  </si>
  <si>
    <t>783315101</t>
  </si>
  <si>
    <t>Mezinátěr zámečnických konstrukcí jednonásobný syntetický standardní</t>
  </si>
  <si>
    <t>-490780907</t>
  </si>
  <si>
    <t>61</t>
  </si>
  <si>
    <t>783317101</t>
  </si>
  <si>
    <t>Krycí nátěr (email) zámečnických konstrukcí jednonásobný syntetický standardní</t>
  </si>
  <si>
    <t>-2096620206</t>
  </si>
  <si>
    <t>VRN</t>
  </si>
  <si>
    <t>Vedlejší rozpočtové náklady</t>
  </si>
  <si>
    <t>VRN3</t>
  </si>
  <si>
    <t>Zařízení staveniště</t>
  </si>
  <si>
    <t>58</t>
  </si>
  <si>
    <t>030001000</t>
  </si>
  <si>
    <t>1024</t>
  </si>
  <si>
    <t>-1382347630</t>
  </si>
  <si>
    <t>SO04a - Zpevněné plochy - parkoviště - neuznatelné náklady</t>
  </si>
  <si>
    <t>-1344041259</t>
  </si>
  <si>
    <t>3,00*6,50*0,20</t>
  </si>
  <si>
    <t>odpadní nádoby</t>
  </si>
  <si>
    <t>6,50*6,00*0,20</t>
  </si>
  <si>
    <t>parkoviště</t>
  </si>
  <si>
    <t>-771638798</t>
  </si>
  <si>
    <t>(0,06+0,04+0,10+0,20-0,20-0,15)*3,00*6,40</t>
  </si>
  <si>
    <t>(0,06+0,04+0,10+0,20-0,20+0,20)*6,50*6,00</t>
  </si>
  <si>
    <t>1956126114</t>
  </si>
  <si>
    <t>816309280</t>
  </si>
  <si>
    <t>-2121340871</t>
  </si>
  <si>
    <t>-1216168910</t>
  </si>
  <si>
    <t>39*0,03 'Přepočtené koeficientem množství</t>
  </si>
  <si>
    <t>-787579071</t>
  </si>
  <si>
    <t>11,70/0,30</t>
  </si>
  <si>
    <t>564730111</t>
  </si>
  <si>
    <t>Podklad nebo kryt z kameniva hrubého drceného vel. 16-32 mm s rozprostřením a zhutněním, po zhutnění tl. 100 mm</t>
  </si>
  <si>
    <t>-298347047</t>
  </si>
  <si>
    <t>1863698819</t>
  </si>
  <si>
    <t>596411112</t>
  </si>
  <si>
    <t>Kladení dlažby z betonových vegetačních dlaždic komunikací pro pěší s ložem z kameniva těženého nebo drceného tl. do 40 mm, s vyplněním spár a vegetačních otvorů, s hutněním vibrováním tl. 80 mm, pro plochy přes 50 do 100 m2</t>
  </si>
  <si>
    <t>-414762091</t>
  </si>
  <si>
    <t>3,00*6,50</t>
  </si>
  <si>
    <t>6,50*6,00</t>
  </si>
  <si>
    <t>59246016</t>
  </si>
  <si>
    <t>dlažba betonová vegetační 60x40x8cm</t>
  </si>
  <si>
    <t>1307345618</t>
  </si>
  <si>
    <t>58,5*1,05 'Přepočtené koeficientem množství</t>
  </si>
  <si>
    <t>-1779631895</t>
  </si>
  <si>
    <t>3,00+6,40+3,00+6,40</t>
  </si>
  <si>
    <t>6,50+6,00+6,50+6,00</t>
  </si>
  <si>
    <t>-629801144</t>
  </si>
  <si>
    <t>43,8*1,05 'Přepočtené koeficientem množství</t>
  </si>
  <si>
    <t>447082999</t>
  </si>
  <si>
    <t>998223011</t>
  </si>
  <si>
    <t>Přesun hmot pro pozemní komunikace s krytem dlážděným dopravní vzdálenost do 200 m jakékoliv délky objektu</t>
  </si>
  <si>
    <t>1905620402</t>
  </si>
  <si>
    <t>186161975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</si>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</sst>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47</v>
      </c>
      <c r="E29" s="46"/>
      <c r="F29" s="32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0039-1805kompl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BCB SUMMER FREESTYLE PARK - JANOVIČKY U BROUMOVA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HEŘMÁNKOVICE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9. 3. 2018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BCB Broumov Z.S.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72" t="str">
        <f>IF(E17="","",E17)</f>
        <v>Ing. Tomáš Matěj</v>
      </c>
      <c r="AN49" s="63"/>
      <c r="AO49" s="63"/>
      <c r="AP49" s="63"/>
      <c r="AQ49" s="39"/>
      <c r="AR49" s="43"/>
      <c r="AS49" s="73" t="s">
        <v>57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37</v>
      </c>
      <c r="AJ50" s="39"/>
      <c r="AK50" s="39"/>
      <c r="AL50" s="39"/>
      <c r="AM50" s="72" t="str">
        <f>IF(E20="","",E20)</f>
        <v>Tomáš Valenta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58</v>
      </c>
      <c r="D52" s="86"/>
      <c r="E52" s="86"/>
      <c r="F52" s="86"/>
      <c r="G52" s="86"/>
      <c r="H52" s="87"/>
      <c r="I52" s="88" t="s">
        <v>59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60</v>
      </c>
      <c r="AH52" s="86"/>
      <c r="AI52" s="86"/>
      <c r="AJ52" s="86"/>
      <c r="AK52" s="86"/>
      <c r="AL52" s="86"/>
      <c r="AM52" s="86"/>
      <c r="AN52" s="88" t="s">
        <v>61</v>
      </c>
      <c r="AO52" s="86"/>
      <c r="AP52" s="86"/>
      <c r="AQ52" s="90" t="s">
        <v>62</v>
      </c>
      <c r="AR52" s="43"/>
      <c r="AS52" s="91" t="s">
        <v>63</v>
      </c>
      <c r="AT52" s="92" t="s">
        <v>64</v>
      </c>
      <c r="AU52" s="92" t="s">
        <v>65</v>
      </c>
      <c r="AV52" s="92" t="s">
        <v>66</v>
      </c>
      <c r="AW52" s="92" t="s">
        <v>67</v>
      </c>
      <c r="AX52" s="92" t="s">
        <v>68</v>
      </c>
      <c r="AY52" s="92" t="s">
        <v>69</v>
      </c>
      <c r="AZ52" s="92" t="s">
        <v>70</v>
      </c>
      <c r="BA52" s="92" t="s">
        <v>71</v>
      </c>
      <c r="BB52" s="92" t="s">
        <v>72</v>
      </c>
      <c r="BC52" s="92" t="s">
        <v>73</v>
      </c>
      <c r="BD52" s="93" t="s">
        <v>74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75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S54" s="108" t="s">
        <v>76</v>
      </c>
      <c r="BT54" s="108" t="s">
        <v>77</v>
      </c>
      <c r="BU54" s="109" t="s">
        <v>78</v>
      </c>
      <c r="BV54" s="108" t="s">
        <v>79</v>
      </c>
      <c r="BW54" s="108" t="s">
        <v>5</v>
      </c>
      <c r="BX54" s="108" t="s">
        <v>80</v>
      </c>
      <c r="CL54" s="108" t="s">
        <v>19</v>
      </c>
    </row>
    <row r="55" s="6" customFormat="1" ht="16.5" customHeight="1">
      <c r="A55" s="110" t="s">
        <v>81</v>
      </c>
      <c r="B55" s="111"/>
      <c r="C55" s="112"/>
      <c r="D55" s="113" t="s">
        <v>82</v>
      </c>
      <c r="E55" s="113"/>
      <c r="F55" s="113"/>
      <c r="G55" s="113"/>
      <c r="H55" s="113"/>
      <c r="I55" s="114"/>
      <c r="J55" s="113" t="s">
        <v>83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'SO03 - Víceúčelové hřiště...'!J30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84</v>
      </c>
      <c r="AR55" s="117"/>
      <c r="AS55" s="118">
        <v>0</v>
      </c>
      <c r="AT55" s="119">
        <f>ROUND(SUM(AV55:AW55),2)</f>
        <v>0</v>
      </c>
      <c r="AU55" s="120">
        <f>'SO03 - Víceúčelové hřiště...'!P92</f>
        <v>0</v>
      </c>
      <c r="AV55" s="119">
        <f>'SO03 - Víceúčelové hřiště...'!J33</f>
        <v>0</v>
      </c>
      <c r="AW55" s="119">
        <f>'SO03 - Víceúčelové hřiště...'!J34</f>
        <v>0</v>
      </c>
      <c r="AX55" s="119">
        <f>'SO03 - Víceúčelové hřiště...'!J35</f>
        <v>0</v>
      </c>
      <c r="AY55" s="119">
        <f>'SO03 - Víceúčelové hřiště...'!J36</f>
        <v>0</v>
      </c>
      <c r="AZ55" s="119">
        <f>'SO03 - Víceúčelové hřiště...'!F33</f>
        <v>0</v>
      </c>
      <c r="BA55" s="119">
        <f>'SO03 - Víceúčelové hřiště...'!F34</f>
        <v>0</v>
      </c>
      <c r="BB55" s="119">
        <f>'SO03 - Víceúčelové hřiště...'!F35</f>
        <v>0</v>
      </c>
      <c r="BC55" s="119">
        <f>'SO03 - Víceúčelové hřiště...'!F36</f>
        <v>0</v>
      </c>
      <c r="BD55" s="121">
        <f>'SO03 - Víceúčelové hřiště...'!F37</f>
        <v>0</v>
      </c>
      <c r="BT55" s="122" t="s">
        <v>85</v>
      </c>
      <c r="BV55" s="122" t="s">
        <v>79</v>
      </c>
      <c r="BW55" s="122" t="s">
        <v>86</v>
      </c>
      <c r="BX55" s="122" t="s">
        <v>5</v>
      </c>
      <c r="CL55" s="122" t="s">
        <v>19</v>
      </c>
      <c r="CM55" s="122" t="s">
        <v>87</v>
      </c>
    </row>
    <row r="56" s="6" customFormat="1" ht="27" customHeight="1">
      <c r="A56" s="110" t="s">
        <v>81</v>
      </c>
      <c r="B56" s="111"/>
      <c r="C56" s="112"/>
      <c r="D56" s="113" t="s">
        <v>88</v>
      </c>
      <c r="E56" s="113"/>
      <c r="F56" s="113"/>
      <c r="G56" s="113"/>
      <c r="H56" s="113"/>
      <c r="I56" s="114"/>
      <c r="J56" s="113" t="s">
        <v>89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'SO04a - Zpevněné plochy -...'!J30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84</v>
      </c>
      <c r="AR56" s="117"/>
      <c r="AS56" s="123">
        <v>0</v>
      </c>
      <c r="AT56" s="124">
        <f>ROUND(SUM(AV56:AW56),2)</f>
        <v>0</v>
      </c>
      <c r="AU56" s="125">
        <f>'SO04a - Zpevněné plochy -...'!P86</f>
        <v>0</v>
      </c>
      <c r="AV56" s="124">
        <f>'SO04a - Zpevněné plochy -...'!J33</f>
        <v>0</v>
      </c>
      <c r="AW56" s="124">
        <f>'SO04a - Zpevněné plochy -...'!J34</f>
        <v>0</v>
      </c>
      <c r="AX56" s="124">
        <f>'SO04a - Zpevněné plochy -...'!J35</f>
        <v>0</v>
      </c>
      <c r="AY56" s="124">
        <f>'SO04a - Zpevněné plochy -...'!J36</f>
        <v>0</v>
      </c>
      <c r="AZ56" s="124">
        <f>'SO04a - Zpevněné plochy -...'!F33</f>
        <v>0</v>
      </c>
      <c r="BA56" s="124">
        <f>'SO04a - Zpevněné plochy -...'!F34</f>
        <v>0</v>
      </c>
      <c r="BB56" s="124">
        <f>'SO04a - Zpevněné plochy -...'!F35</f>
        <v>0</v>
      </c>
      <c r="BC56" s="124">
        <f>'SO04a - Zpevněné plochy -...'!F36</f>
        <v>0</v>
      </c>
      <c r="BD56" s="126">
        <f>'SO04a - Zpevněné plochy -...'!F37</f>
        <v>0</v>
      </c>
      <c r="BT56" s="122" t="s">
        <v>85</v>
      </c>
      <c r="BV56" s="122" t="s">
        <v>79</v>
      </c>
      <c r="BW56" s="122" t="s">
        <v>90</v>
      </c>
      <c r="BX56" s="122" t="s">
        <v>5</v>
      </c>
      <c r="CL56" s="122" t="s">
        <v>19</v>
      </c>
      <c r="CM56" s="122" t="s">
        <v>87</v>
      </c>
    </row>
    <row r="57" s="1" customFormat="1" ht="30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</row>
    <row r="58" s="1" customFormat="1" ht="6.96" customHeight="1"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</row>
  </sheetData>
  <sheetProtection sheet="1" formatColumns="0" formatRows="0" objects="1" scenarios="1" spinCount="100000" saltValue="OvR8y8d0+KilhqDYmLGR5qNxQaCr0jYUC0SBJqmbRmGcjLHpMtW9rKH3+u8T7IatEcrJ5wvv3kmnd2BU/Qelmw==" hashValue="bSmGMSkfilepV/c8zPFVM9MECuBR4j7Ufqo8pSaFOfJYqs/HLh78E6yIE3tr7nsovBK/i2X/Zvbtj2V5CwQtW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03 - Víceúčelové hřiště...'!C2" display="/"/>
    <hyperlink ref="A56" location="'SO04a - Zpevněné plochy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86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20"/>
      <c r="AT3" s="17" t="s">
        <v>87</v>
      </c>
    </row>
    <row r="4" ht="24.96" customHeight="1">
      <c r="B4" s="20"/>
      <c r="D4" s="131" t="s">
        <v>91</v>
      </c>
      <c r="L4" s="20"/>
      <c r="M4" s="13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3" t="s">
        <v>16</v>
      </c>
      <c r="L6" s="20"/>
    </row>
    <row r="7" ht="16.5" customHeight="1">
      <c r="B7" s="20"/>
      <c r="E7" s="134" t="str">
        <f>'Rekapitulace stavby'!K6</f>
        <v>BCB SUMMER FREESTYLE PARK - JANOVIČKY U BROUMOVA</v>
      </c>
      <c r="F7" s="133"/>
      <c r="G7" s="133"/>
      <c r="H7" s="133"/>
      <c r="L7" s="20"/>
    </row>
    <row r="8" s="1" customFormat="1" ht="12" customHeight="1">
      <c r="B8" s="43"/>
      <c r="D8" s="133" t="s">
        <v>92</v>
      </c>
      <c r="I8" s="135"/>
      <c r="L8" s="43"/>
    </row>
    <row r="9" s="1" customFormat="1" ht="36.96" customHeight="1">
      <c r="B9" s="43"/>
      <c r="E9" s="136" t="s">
        <v>93</v>
      </c>
      <c r="F9" s="1"/>
      <c r="G9" s="1"/>
      <c r="H9" s="1"/>
      <c r="I9" s="135"/>
      <c r="L9" s="43"/>
    </row>
    <row r="10" s="1" customFormat="1">
      <c r="B10" s="43"/>
      <c r="I10" s="135"/>
      <c r="L10" s="43"/>
    </row>
    <row r="11" s="1" customFormat="1" ht="12" customHeight="1">
      <c r="B11" s="43"/>
      <c r="D11" s="133" t="s">
        <v>18</v>
      </c>
      <c r="F11" s="137" t="s">
        <v>19</v>
      </c>
      <c r="I11" s="138" t="s">
        <v>20</v>
      </c>
      <c r="J11" s="137" t="s">
        <v>19</v>
      </c>
      <c r="L11" s="43"/>
    </row>
    <row r="12" s="1" customFormat="1" ht="12" customHeight="1">
      <c r="B12" s="43"/>
      <c r="D12" s="133" t="s">
        <v>21</v>
      </c>
      <c r="F12" s="137" t="s">
        <v>22</v>
      </c>
      <c r="I12" s="138" t="s">
        <v>23</v>
      </c>
      <c r="J12" s="139" t="str">
        <f>'Rekapitulace stavby'!AN8</f>
        <v>9. 3. 2018</v>
      </c>
      <c r="L12" s="43"/>
    </row>
    <row r="13" s="1" customFormat="1" ht="10.8" customHeight="1">
      <c r="B13" s="43"/>
      <c r="I13" s="135"/>
      <c r="L13" s="43"/>
    </row>
    <row r="14" s="1" customFormat="1" ht="12" customHeight="1">
      <c r="B14" s="43"/>
      <c r="D14" s="133" t="s">
        <v>25</v>
      </c>
      <c r="I14" s="138" t="s">
        <v>26</v>
      </c>
      <c r="J14" s="137" t="s">
        <v>27</v>
      </c>
      <c r="L14" s="43"/>
    </row>
    <row r="15" s="1" customFormat="1" ht="18" customHeight="1">
      <c r="B15" s="43"/>
      <c r="E15" s="137" t="s">
        <v>28</v>
      </c>
      <c r="I15" s="138" t="s">
        <v>29</v>
      </c>
      <c r="J15" s="137" t="s">
        <v>19</v>
      </c>
      <c r="L15" s="43"/>
    </row>
    <row r="16" s="1" customFormat="1" ht="6.96" customHeight="1">
      <c r="B16" s="43"/>
      <c r="I16" s="135"/>
      <c r="L16" s="43"/>
    </row>
    <row r="17" s="1" customFormat="1" ht="12" customHeight="1">
      <c r="B17" s="43"/>
      <c r="D17" s="133" t="s">
        <v>30</v>
      </c>
      <c r="I17" s="138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7"/>
      <c r="G18" s="137"/>
      <c r="H18" s="137"/>
      <c r="I18" s="138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5"/>
      <c r="L19" s="43"/>
    </row>
    <row r="20" s="1" customFormat="1" ht="12" customHeight="1">
      <c r="B20" s="43"/>
      <c r="D20" s="133" t="s">
        <v>32</v>
      </c>
      <c r="I20" s="138" t="s">
        <v>26</v>
      </c>
      <c r="J20" s="137" t="s">
        <v>33</v>
      </c>
      <c r="L20" s="43"/>
    </row>
    <row r="21" s="1" customFormat="1" ht="18" customHeight="1">
      <c r="B21" s="43"/>
      <c r="E21" s="137" t="s">
        <v>34</v>
      </c>
      <c r="I21" s="138" t="s">
        <v>29</v>
      </c>
      <c r="J21" s="137" t="s">
        <v>35</v>
      </c>
      <c r="L21" s="43"/>
    </row>
    <row r="22" s="1" customFormat="1" ht="6.96" customHeight="1">
      <c r="B22" s="43"/>
      <c r="I22" s="135"/>
      <c r="L22" s="43"/>
    </row>
    <row r="23" s="1" customFormat="1" ht="12" customHeight="1">
      <c r="B23" s="43"/>
      <c r="D23" s="133" t="s">
        <v>37</v>
      </c>
      <c r="I23" s="138" t="s">
        <v>26</v>
      </c>
      <c r="J23" s="137" t="s">
        <v>38</v>
      </c>
      <c r="L23" s="43"/>
    </row>
    <row r="24" s="1" customFormat="1" ht="18" customHeight="1">
      <c r="B24" s="43"/>
      <c r="E24" s="137" t="s">
        <v>39</v>
      </c>
      <c r="I24" s="138" t="s">
        <v>29</v>
      </c>
      <c r="J24" s="137" t="s">
        <v>40</v>
      </c>
      <c r="L24" s="43"/>
    </row>
    <row r="25" s="1" customFormat="1" ht="6.96" customHeight="1">
      <c r="B25" s="43"/>
      <c r="I25" s="135"/>
      <c r="L25" s="43"/>
    </row>
    <row r="26" s="1" customFormat="1" ht="12" customHeight="1">
      <c r="B26" s="43"/>
      <c r="D26" s="133" t="s">
        <v>41</v>
      </c>
      <c r="I26" s="135"/>
      <c r="L26" s="43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3"/>
      <c r="I28" s="135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3"/>
      <c r="J29" s="75"/>
      <c r="K29" s="75"/>
      <c r="L29" s="43"/>
    </row>
    <row r="30" s="1" customFormat="1" ht="25.44" customHeight="1">
      <c r="B30" s="43"/>
      <c r="D30" s="144" t="s">
        <v>43</v>
      </c>
      <c r="I30" s="135"/>
      <c r="J30" s="145">
        <f>ROUND(J92,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3"/>
      <c r="J31" s="75"/>
      <c r="K31" s="75"/>
      <c r="L31" s="43"/>
    </row>
    <row r="32" s="1" customFormat="1" ht="14.4" customHeight="1">
      <c r="B32" s="43"/>
      <c r="F32" s="146" t="s">
        <v>45</v>
      </c>
      <c r="I32" s="147" t="s">
        <v>44</v>
      </c>
      <c r="J32" s="146" t="s">
        <v>46</v>
      </c>
      <c r="L32" s="43"/>
    </row>
    <row r="33" s="1" customFormat="1" ht="14.4" customHeight="1">
      <c r="B33" s="43"/>
      <c r="D33" s="148" t="s">
        <v>47</v>
      </c>
      <c r="E33" s="133" t="s">
        <v>48</v>
      </c>
      <c r="F33" s="149">
        <f>ROUND((SUM(BE92:BE269)),  2)</f>
        <v>0</v>
      </c>
      <c r="I33" s="150">
        <v>0.20999999999999999</v>
      </c>
      <c r="J33" s="149">
        <f>ROUND(((SUM(BE92:BE269))*I33),  2)</f>
        <v>0</v>
      </c>
      <c r="L33" s="43"/>
    </row>
    <row r="34" s="1" customFormat="1" ht="14.4" customHeight="1">
      <c r="B34" s="43"/>
      <c r="E34" s="133" t="s">
        <v>49</v>
      </c>
      <c r="F34" s="149">
        <f>ROUND((SUM(BF92:BF269)),  2)</f>
        <v>0</v>
      </c>
      <c r="I34" s="150">
        <v>0.14999999999999999</v>
      </c>
      <c r="J34" s="149">
        <f>ROUND(((SUM(BF92:BF269))*I34),  2)</f>
        <v>0</v>
      </c>
      <c r="L34" s="43"/>
    </row>
    <row r="35" hidden="1" s="1" customFormat="1" ht="14.4" customHeight="1">
      <c r="B35" s="43"/>
      <c r="E35" s="133" t="s">
        <v>50</v>
      </c>
      <c r="F35" s="149">
        <f>ROUND((SUM(BG92:BG269)),  2)</f>
        <v>0</v>
      </c>
      <c r="I35" s="150">
        <v>0.20999999999999999</v>
      </c>
      <c r="J35" s="149">
        <f>0</f>
        <v>0</v>
      </c>
      <c r="L35" s="43"/>
    </row>
    <row r="36" hidden="1" s="1" customFormat="1" ht="14.4" customHeight="1">
      <c r="B36" s="43"/>
      <c r="E36" s="133" t="s">
        <v>51</v>
      </c>
      <c r="F36" s="149">
        <f>ROUND((SUM(BH92:BH269)),  2)</f>
        <v>0</v>
      </c>
      <c r="I36" s="150">
        <v>0.14999999999999999</v>
      </c>
      <c r="J36" s="149">
        <f>0</f>
        <v>0</v>
      </c>
      <c r="L36" s="43"/>
    </row>
    <row r="37" hidden="1" s="1" customFormat="1" ht="14.4" customHeight="1">
      <c r="B37" s="43"/>
      <c r="E37" s="133" t="s">
        <v>52</v>
      </c>
      <c r="F37" s="149">
        <f>ROUND((SUM(BI92:BI269)),  2)</f>
        <v>0</v>
      </c>
      <c r="I37" s="150">
        <v>0</v>
      </c>
      <c r="J37" s="149">
        <f>0</f>
        <v>0</v>
      </c>
      <c r="L37" s="43"/>
    </row>
    <row r="38" s="1" customFormat="1" ht="6.96" customHeight="1">
      <c r="B38" s="43"/>
      <c r="I38" s="135"/>
      <c r="L38" s="43"/>
    </row>
    <row r="39" s="1" customFormat="1" ht="25.44" customHeight="1">
      <c r="B39" s="43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6"/>
      <c r="J39" s="157">
        <f>SUM(J30:J37)</f>
        <v>0</v>
      </c>
      <c r="K39" s="158"/>
      <c r="L39" s="43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3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3"/>
    </row>
    <row r="45" s="1" customFormat="1" ht="24.96" customHeight="1">
      <c r="B45" s="38"/>
      <c r="C45" s="23" t="s">
        <v>94</v>
      </c>
      <c r="D45" s="39"/>
      <c r="E45" s="39"/>
      <c r="F45" s="39"/>
      <c r="G45" s="39"/>
      <c r="H45" s="39"/>
      <c r="I45" s="135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5"/>
      <c r="J47" s="39"/>
      <c r="K47" s="39"/>
      <c r="L47" s="43"/>
    </row>
    <row r="48" s="1" customFormat="1" ht="16.5" customHeight="1">
      <c r="B48" s="38"/>
      <c r="C48" s="39"/>
      <c r="D48" s="39"/>
      <c r="E48" s="165" t="str">
        <f>E7</f>
        <v>BCB SUMMER FREESTYLE PARK - JANOVIČKY U BROUMOVA</v>
      </c>
      <c r="F48" s="32"/>
      <c r="G48" s="32"/>
      <c r="H48" s="32"/>
      <c r="I48" s="135"/>
      <c r="J48" s="39"/>
      <c r="K48" s="39"/>
      <c r="L48" s="43"/>
    </row>
    <row r="49" s="1" customFormat="1" ht="12" customHeight="1">
      <c r="B49" s="38"/>
      <c r="C49" s="32" t="s">
        <v>92</v>
      </c>
      <c r="D49" s="39"/>
      <c r="E49" s="39"/>
      <c r="F49" s="39"/>
      <c r="G49" s="39"/>
      <c r="H49" s="39"/>
      <c r="I49" s="135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SO03 - Víceúčelové hřiště - uznatelné náklady</v>
      </c>
      <c r="F50" s="39"/>
      <c r="G50" s="39"/>
      <c r="H50" s="39"/>
      <c r="I50" s="135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HEŘMÁNKOVICE</v>
      </c>
      <c r="G52" s="39"/>
      <c r="H52" s="39"/>
      <c r="I52" s="138" t="s">
        <v>23</v>
      </c>
      <c r="J52" s="71" t="str">
        <f>IF(J12="","",J12)</f>
        <v>9. 3. 2018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43"/>
    </row>
    <row r="54" s="1" customFormat="1" ht="15.15" customHeight="1">
      <c r="B54" s="38"/>
      <c r="C54" s="32" t="s">
        <v>25</v>
      </c>
      <c r="D54" s="39"/>
      <c r="E54" s="39"/>
      <c r="F54" s="27" t="str">
        <f>E15</f>
        <v>BCB Broumov Z.S.</v>
      </c>
      <c r="G54" s="39"/>
      <c r="H54" s="39"/>
      <c r="I54" s="138" t="s">
        <v>32</v>
      </c>
      <c r="J54" s="36" t="str">
        <f>E21</f>
        <v>Ing. Tomáš Matěj</v>
      </c>
      <c r="K54" s="39"/>
      <c r="L54" s="43"/>
    </row>
    <row r="55" s="1" customFormat="1" ht="15.15" customHeight="1">
      <c r="B55" s="38"/>
      <c r="C55" s="32" t="s">
        <v>30</v>
      </c>
      <c r="D55" s="39"/>
      <c r="E55" s="39"/>
      <c r="F55" s="27" t="str">
        <f>IF(E18="","",E18)</f>
        <v>Vyplň údaj</v>
      </c>
      <c r="G55" s="39"/>
      <c r="H55" s="39"/>
      <c r="I55" s="138" t="s">
        <v>37</v>
      </c>
      <c r="J55" s="36" t="str">
        <f>E24</f>
        <v>Tomáš Valenta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43"/>
    </row>
    <row r="57" s="1" customFormat="1" ht="29.28" customHeight="1">
      <c r="B57" s="38"/>
      <c r="C57" s="166" t="s">
        <v>95</v>
      </c>
      <c r="D57" s="167"/>
      <c r="E57" s="167"/>
      <c r="F57" s="167"/>
      <c r="G57" s="167"/>
      <c r="H57" s="167"/>
      <c r="I57" s="168"/>
      <c r="J57" s="169" t="s">
        <v>96</v>
      </c>
      <c r="K57" s="167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43"/>
    </row>
    <row r="59" s="1" customFormat="1" ht="22.8" customHeight="1">
      <c r="B59" s="38"/>
      <c r="C59" s="170" t="s">
        <v>75</v>
      </c>
      <c r="D59" s="39"/>
      <c r="E59" s="39"/>
      <c r="F59" s="39"/>
      <c r="G59" s="39"/>
      <c r="H59" s="39"/>
      <c r="I59" s="135"/>
      <c r="J59" s="101">
        <f>J92</f>
        <v>0</v>
      </c>
      <c r="K59" s="39"/>
      <c r="L59" s="43"/>
      <c r="AU59" s="17" t="s">
        <v>97</v>
      </c>
    </row>
    <row r="60" s="8" customFormat="1" ht="24.96" customHeight="1">
      <c r="B60" s="171"/>
      <c r="C60" s="172"/>
      <c r="D60" s="173" t="s">
        <v>98</v>
      </c>
      <c r="E60" s="174"/>
      <c r="F60" s="174"/>
      <c r="G60" s="174"/>
      <c r="H60" s="174"/>
      <c r="I60" s="175"/>
      <c r="J60" s="176">
        <f>J93</f>
        <v>0</v>
      </c>
      <c r="K60" s="172"/>
      <c r="L60" s="177"/>
    </row>
    <row r="61" s="9" customFormat="1" ht="19.92" customHeight="1">
      <c r="B61" s="178"/>
      <c r="C61" s="179"/>
      <c r="D61" s="180" t="s">
        <v>99</v>
      </c>
      <c r="E61" s="181"/>
      <c r="F61" s="181"/>
      <c r="G61" s="181"/>
      <c r="H61" s="181"/>
      <c r="I61" s="182"/>
      <c r="J61" s="183">
        <f>J94</f>
        <v>0</v>
      </c>
      <c r="K61" s="179"/>
      <c r="L61" s="184"/>
    </row>
    <row r="62" s="9" customFormat="1" ht="19.92" customHeight="1">
      <c r="B62" s="178"/>
      <c r="C62" s="179"/>
      <c r="D62" s="180" t="s">
        <v>100</v>
      </c>
      <c r="E62" s="181"/>
      <c r="F62" s="181"/>
      <c r="G62" s="181"/>
      <c r="H62" s="181"/>
      <c r="I62" s="182"/>
      <c r="J62" s="183">
        <f>J131</f>
        <v>0</v>
      </c>
      <c r="K62" s="179"/>
      <c r="L62" s="184"/>
    </row>
    <row r="63" s="9" customFormat="1" ht="19.92" customHeight="1">
      <c r="B63" s="178"/>
      <c r="C63" s="179"/>
      <c r="D63" s="180" t="s">
        <v>101</v>
      </c>
      <c r="E63" s="181"/>
      <c r="F63" s="181"/>
      <c r="G63" s="181"/>
      <c r="H63" s="181"/>
      <c r="I63" s="182"/>
      <c r="J63" s="183">
        <f>J163</f>
        <v>0</v>
      </c>
      <c r="K63" s="179"/>
      <c r="L63" s="184"/>
    </row>
    <row r="64" s="9" customFormat="1" ht="19.92" customHeight="1">
      <c r="B64" s="178"/>
      <c r="C64" s="179"/>
      <c r="D64" s="180" t="s">
        <v>102</v>
      </c>
      <c r="E64" s="181"/>
      <c r="F64" s="181"/>
      <c r="G64" s="181"/>
      <c r="H64" s="181"/>
      <c r="I64" s="182"/>
      <c r="J64" s="183">
        <f>J166</f>
        <v>0</v>
      </c>
      <c r="K64" s="179"/>
      <c r="L64" s="184"/>
    </row>
    <row r="65" s="9" customFormat="1" ht="19.92" customHeight="1">
      <c r="B65" s="178"/>
      <c r="C65" s="179"/>
      <c r="D65" s="180" t="s">
        <v>103</v>
      </c>
      <c r="E65" s="181"/>
      <c r="F65" s="181"/>
      <c r="G65" s="181"/>
      <c r="H65" s="181"/>
      <c r="I65" s="182"/>
      <c r="J65" s="183">
        <f>J184</f>
        <v>0</v>
      </c>
      <c r="K65" s="179"/>
      <c r="L65" s="184"/>
    </row>
    <row r="66" s="9" customFormat="1" ht="19.92" customHeight="1">
      <c r="B66" s="178"/>
      <c r="C66" s="179"/>
      <c r="D66" s="180" t="s">
        <v>104</v>
      </c>
      <c r="E66" s="181"/>
      <c r="F66" s="181"/>
      <c r="G66" s="181"/>
      <c r="H66" s="181"/>
      <c r="I66" s="182"/>
      <c r="J66" s="183">
        <f>J216</f>
        <v>0</v>
      </c>
      <c r="K66" s="179"/>
      <c r="L66" s="184"/>
    </row>
    <row r="67" s="8" customFormat="1" ht="24.96" customHeight="1">
      <c r="B67" s="171"/>
      <c r="C67" s="172"/>
      <c r="D67" s="173" t="s">
        <v>105</v>
      </c>
      <c r="E67" s="174"/>
      <c r="F67" s="174"/>
      <c r="G67" s="174"/>
      <c r="H67" s="174"/>
      <c r="I67" s="175"/>
      <c r="J67" s="176">
        <f>J218</f>
        <v>0</v>
      </c>
      <c r="K67" s="172"/>
      <c r="L67" s="177"/>
    </row>
    <row r="68" s="9" customFormat="1" ht="19.92" customHeight="1">
      <c r="B68" s="178"/>
      <c r="C68" s="179"/>
      <c r="D68" s="180" t="s">
        <v>106</v>
      </c>
      <c r="E68" s="181"/>
      <c r="F68" s="181"/>
      <c r="G68" s="181"/>
      <c r="H68" s="181"/>
      <c r="I68" s="182"/>
      <c r="J68" s="183">
        <f>J219</f>
        <v>0</v>
      </c>
      <c r="K68" s="179"/>
      <c r="L68" s="184"/>
    </row>
    <row r="69" s="9" customFormat="1" ht="19.92" customHeight="1">
      <c r="B69" s="178"/>
      <c r="C69" s="179"/>
      <c r="D69" s="180" t="s">
        <v>107</v>
      </c>
      <c r="E69" s="181"/>
      <c r="F69" s="181"/>
      <c r="G69" s="181"/>
      <c r="H69" s="181"/>
      <c r="I69" s="182"/>
      <c r="J69" s="183">
        <f>J237</f>
        <v>0</v>
      </c>
      <c r="K69" s="179"/>
      <c r="L69" s="184"/>
    </row>
    <row r="70" s="9" customFormat="1" ht="19.92" customHeight="1">
      <c r="B70" s="178"/>
      <c r="C70" s="179"/>
      <c r="D70" s="180" t="s">
        <v>108</v>
      </c>
      <c r="E70" s="181"/>
      <c r="F70" s="181"/>
      <c r="G70" s="181"/>
      <c r="H70" s="181"/>
      <c r="I70" s="182"/>
      <c r="J70" s="183">
        <f>J257</f>
        <v>0</v>
      </c>
      <c r="K70" s="179"/>
      <c r="L70" s="184"/>
    </row>
    <row r="71" s="8" customFormat="1" ht="24.96" customHeight="1">
      <c r="B71" s="171"/>
      <c r="C71" s="172"/>
      <c r="D71" s="173" t="s">
        <v>109</v>
      </c>
      <c r="E71" s="174"/>
      <c r="F71" s="174"/>
      <c r="G71" s="174"/>
      <c r="H71" s="174"/>
      <c r="I71" s="175"/>
      <c r="J71" s="176">
        <f>J267</f>
        <v>0</v>
      </c>
      <c r="K71" s="172"/>
      <c r="L71" s="177"/>
    </row>
    <row r="72" s="9" customFormat="1" ht="19.92" customHeight="1">
      <c r="B72" s="178"/>
      <c r="C72" s="179"/>
      <c r="D72" s="180" t="s">
        <v>110</v>
      </c>
      <c r="E72" s="181"/>
      <c r="F72" s="181"/>
      <c r="G72" s="181"/>
      <c r="H72" s="181"/>
      <c r="I72" s="182"/>
      <c r="J72" s="183">
        <f>J268</f>
        <v>0</v>
      </c>
      <c r="K72" s="179"/>
      <c r="L72" s="184"/>
    </row>
    <row r="73" s="1" customFormat="1" ht="21.84" customHeight="1">
      <c r="B73" s="38"/>
      <c r="C73" s="39"/>
      <c r="D73" s="39"/>
      <c r="E73" s="39"/>
      <c r="F73" s="39"/>
      <c r="G73" s="39"/>
      <c r="H73" s="39"/>
      <c r="I73" s="135"/>
      <c r="J73" s="39"/>
      <c r="K73" s="39"/>
      <c r="L73" s="43"/>
    </row>
    <row r="74" s="1" customFormat="1" ht="6.96" customHeight="1">
      <c r="B74" s="58"/>
      <c r="C74" s="59"/>
      <c r="D74" s="59"/>
      <c r="E74" s="59"/>
      <c r="F74" s="59"/>
      <c r="G74" s="59"/>
      <c r="H74" s="59"/>
      <c r="I74" s="161"/>
      <c r="J74" s="59"/>
      <c r="K74" s="59"/>
      <c r="L74" s="43"/>
    </row>
    <row r="78" s="1" customFormat="1" ht="6.96" customHeight="1">
      <c r="B78" s="60"/>
      <c r="C78" s="61"/>
      <c r="D78" s="61"/>
      <c r="E78" s="61"/>
      <c r="F78" s="61"/>
      <c r="G78" s="61"/>
      <c r="H78" s="61"/>
      <c r="I78" s="164"/>
      <c r="J78" s="61"/>
      <c r="K78" s="61"/>
      <c r="L78" s="43"/>
    </row>
    <row r="79" s="1" customFormat="1" ht="24.96" customHeight="1">
      <c r="B79" s="38"/>
      <c r="C79" s="23" t="s">
        <v>111</v>
      </c>
      <c r="D79" s="39"/>
      <c r="E79" s="39"/>
      <c r="F79" s="39"/>
      <c r="G79" s="39"/>
      <c r="H79" s="39"/>
      <c r="I79" s="135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5"/>
      <c r="J80" s="39"/>
      <c r="K80" s="39"/>
      <c r="L80" s="43"/>
    </row>
    <row r="81" s="1" customFormat="1" ht="12" customHeight="1">
      <c r="B81" s="38"/>
      <c r="C81" s="32" t="s">
        <v>16</v>
      </c>
      <c r="D81" s="39"/>
      <c r="E81" s="39"/>
      <c r="F81" s="39"/>
      <c r="G81" s="39"/>
      <c r="H81" s="39"/>
      <c r="I81" s="135"/>
      <c r="J81" s="39"/>
      <c r="K81" s="39"/>
      <c r="L81" s="43"/>
    </row>
    <row r="82" s="1" customFormat="1" ht="16.5" customHeight="1">
      <c r="B82" s="38"/>
      <c r="C82" s="39"/>
      <c r="D82" s="39"/>
      <c r="E82" s="165" t="str">
        <f>E7</f>
        <v>BCB SUMMER FREESTYLE PARK - JANOVIČKY U BROUMOVA</v>
      </c>
      <c r="F82" s="32"/>
      <c r="G82" s="32"/>
      <c r="H82" s="32"/>
      <c r="I82" s="135"/>
      <c r="J82" s="39"/>
      <c r="K82" s="39"/>
      <c r="L82" s="43"/>
    </row>
    <row r="83" s="1" customFormat="1" ht="12" customHeight="1">
      <c r="B83" s="38"/>
      <c r="C83" s="32" t="s">
        <v>92</v>
      </c>
      <c r="D83" s="39"/>
      <c r="E83" s="39"/>
      <c r="F83" s="39"/>
      <c r="G83" s="39"/>
      <c r="H83" s="39"/>
      <c r="I83" s="135"/>
      <c r="J83" s="39"/>
      <c r="K83" s="39"/>
      <c r="L83" s="43"/>
    </row>
    <row r="84" s="1" customFormat="1" ht="16.5" customHeight="1">
      <c r="B84" s="38"/>
      <c r="C84" s="39"/>
      <c r="D84" s="39"/>
      <c r="E84" s="68" t="str">
        <f>E9</f>
        <v>SO03 - Víceúčelové hřiště - uznatelné náklady</v>
      </c>
      <c r="F84" s="39"/>
      <c r="G84" s="39"/>
      <c r="H84" s="39"/>
      <c r="I84" s="135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35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F12</f>
        <v>HEŘMÁNKOVICE</v>
      </c>
      <c r="G86" s="39"/>
      <c r="H86" s="39"/>
      <c r="I86" s="138" t="s">
        <v>23</v>
      </c>
      <c r="J86" s="71" t="str">
        <f>IF(J12="","",J12)</f>
        <v>9. 3. 2018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35"/>
      <c r="J87" s="39"/>
      <c r="K87" s="39"/>
      <c r="L87" s="43"/>
    </row>
    <row r="88" s="1" customFormat="1" ht="15.15" customHeight="1">
      <c r="B88" s="38"/>
      <c r="C88" s="32" t="s">
        <v>25</v>
      </c>
      <c r="D88" s="39"/>
      <c r="E88" s="39"/>
      <c r="F88" s="27" t="str">
        <f>E15</f>
        <v>BCB Broumov Z.S.</v>
      </c>
      <c r="G88" s="39"/>
      <c r="H88" s="39"/>
      <c r="I88" s="138" t="s">
        <v>32</v>
      </c>
      <c r="J88" s="36" t="str">
        <f>E21</f>
        <v>Ing. Tomáš Matěj</v>
      </c>
      <c r="K88" s="39"/>
      <c r="L88" s="43"/>
    </row>
    <row r="89" s="1" customFormat="1" ht="15.15" customHeight="1">
      <c r="B89" s="38"/>
      <c r="C89" s="32" t="s">
        <v>30</v>
      </c>
      <c r="D89" s="39"/>
      <c r="E89" s="39"/>
      <c r="F89" s="27" t="str">
        <f>IF(E18="","",E18)</f>
        <v>Vyplň údaj</v>
      </c>
      <c r="G89" s="39"/>
      <c r="H89" s="39"/>
      <c r="I89" s="138" t="s">
        <v>37</v>
      </c>
      <c r="J89" s="36" t="str">
        <f>E24</f>
        <v>Tomáš Valenta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35"/>
      <c r="J90" s="39"/>
      <c r="K90" s="39"/>
      <c r="L90" s="43"/>
    </row>
    <row r="91" s="10" customFormat="1" ht="29.28" customHeight="1">
      <c r="B91" s="185"/>
      <c r="C91" s="186" t="s">
        <v>112</v>
      </c>
      <c r="D91" s="187" t="s">
        <v>62</v>
      </c>
      <c r="E91" s="187" t="s">
        <v>58</v>
      </c>
      <c r="F91" s="187" t="s">
        <v>59</v>
      </c>
      <c r="G91" s="187" t="s">
        <v>113</v>
      </c>
      <c r="H91" s="187" t="s">
        <v>114</v>
      </c>
      <c r="I91" s="188" t="s">
        <v>115</v>
      </c>
      <c r="J91" s="189" t="s">
        <v>96</v>
      </c>
      <c r="K91" s="190" t="s">
        <v>116</v>
      </c>
      <c r="L91" s="191"/>
      <c r="M91" s="91" t="s">
        <v>19</v>
      </c>
      <c r="N91" s="92" t="s">
        <v>47</v>
      </c>
      <c r="O91" s="92" t="s">
        <v>117</v>
      </c>
      <c r="P91" s="92" t="s">
        <v>118</v>
      </c>
      <c r="Q91" s="92" t="s">
        <v>119</v>
      </c>
      <c r="R91" s="92" t="s">
        <v>120</v>
      </c>
      <c r="S91" s="92" t="s">
        <v>121</v>
      </c>
      <c r="T91" s="93" t="s">
        <v>122</v>
      </c>
    </row>
    <row r="92" s="1" customFormat="1" ht="22.8" customHeight="1">
      <c r="B92" s="38"/>
      <c r="C92" s="98" t="s">
        <v>123</v>
      </c>
      <c r="D92" s="39"/>
      <c r="E92" s="39"/>
      <c r="F92" s="39"/>
      <c r="G92" s="39"/>
      <c r="H92" s="39"/>
      <c r="I92" s="135"/>
      <c r="J92" s="192">
        <f>BK92</f>
        <v>0</v>
      </c>
      <c r="K92" s="39"/>
      <c r="L92" s="43"/>
      <c r="M92" s="94"/>
      <c r="N92" s="95"/>
      <c r="O92" s="95"/>
      <c r="P92" s="193">
        <f>P93+P218+P267</f>
        <v>0</v>
      </c>
      <c r="Q92" s="95"/>
      <c r="R92" s="193">
        <f>R93+R218+R267</f>
        <v>125.84837879</v>
      </c>
      <c r="S92" s="95"/>
      <c r="T92" s="194">
        <f>T93+T218+T267</f>
        <v>0</v>
      </c>
      <c r="AT92" s="17" t="s">
        <v>76</v>
      </c>
      <c r="AU92" s="17" t="s">
        <v>97</v>
      </c>
      <c r="BK92" s="195">
        <f>BK93+BK218+BK267</f>
        <v>0</v>
      </c>
    </row>
    <row r="93" s="11" customFormat="1" ht="25.92" customHeight="1">
      <c r="B93" s="196"/>
      <c r="C93" s="197"/>
      <c r="D93" s="198" t="s">
        <v>76</v>
      </c>
      <c r="E93" s="199" t="s">
        <v>124</v>
      </c>
      <c r="F93" s="199" t="s">
        <v>125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P94+P131+P163+P166+P184+P216</f>
        <v>0</v>
      </c>
      <c r="Q93" s="204"/>
      <c r="R93" s="205">
        <f>R94+R131+R163+R166+R184+R216</f>
        <v>123.52199942999999</v>
      </c>
      <c r="S93" s="204"/>
      <c r="T93" s="206">
        <f>T94+T131+T163+T166+T184+T216</f>
        <v>0</v>
      </c>
      <c r="AR93" s="207" t="s">
        <v>85</v>
      </c>
      <c r="AT93" s="208" t="s">
        <v>76</v>
      </c>
      <c r="AU93" s="208" t="s">
        <v>77</v>
      </c>
      <c r="AY93" s="207" t="s">
        <v>126</v>
      </c>
      <c r="BK93" s="209">
        <f>BK94+BK131+BK163+BK166+BK184+BK216</f>
        <v>0</v>
      </c>
    </row>
    <row r="94" s="11" customFormat="1" ht="22.8" customHeight="1">
      <c r="B94" s="196"/>
      <c r="C94" s="197"/>
      <c r="D94" s="198" t="s">
        <v>76</v>
      </c>
      <c r="E94" s="210" t="s">
        <v>85</v>
      </c>
      <c r="F94" s="210" t="s">
        <v>127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SUM(P95:P130)</f>
        <v>0</v>
      </c>
      <c r="Q94" s="204"/>
      <c r="R94" s="205">
        <f>SUM(R95:R130)</f>
        <v>0.0055420000000000001</v>
      </c>
      <c r="S94" s="204"/>
      <c r="T94" s="206">
        <f>SUM(T95:T130)</f>
        <v>0</v>
      </c>
      <c r="AR94" s="207" t="s">
        <v>85</v>
      </c>
      <c r="AT94" s="208" t="s">
        <v>76</v>
      </c>
      <c r="AU94" s="208" t="s">
        <v>85</v>
      </c>
      <c r="AY94" s="207" t="s">
        <v>126</v>
      </c>
      <c r="BK94" s="209">
        <f>SUM(BK95:BK130)</f>
        <v>0</v>
      </c>
    </row>
    <row r="95" s="1" customFormat="1" ht="48" customHeight="1">
      <c r="B95" s="38"/>
      <c r="C95" s="212" t="s">
        <v>85</v>
      </c>
      <c r="D95" s="212" t="s">
        <v>128</v>
      </c>
      <c r="E95" s="213" t="s">
        <v>129</v>
      </c>
      <c r="F95" s="214" t="s">
        <v>130</v>
      </c>
      <c r="G95" s="215" t="s">
        <v>131</v>
      </c>
      <c r="H95" s="216">
        <v>123.152</v>
      </c>
      <c r="I95" s="217"/>
      <c r="J95" s="218">
        <f>ROUND(I95*H95,2)</f>
        <v>0</v>
      </c>
      <c r="K95" s="214" t="s">
        <v>132</v>
      </c>
      <c r="L95" s="43"/>
      <c r="M95" s="219" t="s">
        <v>19</v>
      </c>
      <c r="N95" s="220" t="s">
        <v>48</v>
      </c>
      <c r="O95" s="83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133</v>
      </c>
      <c r="AT95" s="223" t="s">
        <v>128</v>
      </c>
      <c r="AU95" s="223" t="s">
        <v>87</v>
      </c>
      <c r="AY95" s="17" t="s">
        <v>126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85</v>
      </c>
      <c r="BK95" s="224">
        <f>ROUND(I95*H95,2)</f>
        <v>0</v>
      </c>
      <c r="BL95" s="17" t="s">
        <v>133</v>
      </c>
      <c r="BM95" s="223" t="s">
        <v>134</v>
      </c>
    </row>
    <row r="96" s="12" customFormat="1">
      <c r="B96" s="225"/>
      <c r="C96" s="226"/>
      <c r="D96" s="227" t="s">
        <v>135</v>
      </c>
      <c r="E96" s="228" t="s">
        <v>19</v>
      </c>
      <c r="F96" s="229" t="s">
        <v>136</v>
      </c>
      <c r="G96" s="226"/>
      <c r="H96" s="230">
        <v>123.152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135</v>
      </c>
      <c r="AU96" s="236" t="s">
        <v>87</v>
      </c>
      <c r="AV96" s="12" t="s">
        <v>87</v>
      </c>
      <c r="AW96" s="12" t="s">
        <v>36</v>
      </c>
      <c r="AX96" s="12" t="s">
        <v>77</v>
      </c>
      <c r="AY96" s="236" t="s">
        <v>126</v>
      </c>
    </row>
    <row r="97" s="13" customFormat="1">
      <c r="B97" s="237"/>
      <c r="C97" s="238"/>
      <c r="D97" s="227" t="s">
        <v>135</v>
      </c>
      <c r="E97" s="239" t="s">
        <v>19</v>
      </c>
      <c r="F97" s="240" t="s">
        <v>137</v>
      </c>
      <c r="G97" s="238"/>
      <c r="H97" s="241">
        <v>123.152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AT97" s="247" t="s">
        <v>135</v>
      </c>
      <c r="AU97" s="247" t="s">
        <v>87</v>
      </c>
      <c r="AV97" s="13" t="s">
        <v>133</v>
      </c>
      <c r="AW97" s="13" t="s">
        <v>36</v>
      </c>
      <c r="AX97" s="13" t="s">
        <v>85</v>
      </c>
      <c r="AY97" s="247" t="s">
        <v>126</v>
      </c>
    </row>
    <row r="98" s="1" customFormat="1" ht="36" customHeight="1">
      <c r="B98" s="38"/>
      <c r="C98" s="212" t="s">
        <v>87</v>
      </c>
      <c r="D98" s="212" t="s">
        <v>128</v>
      </c>
      <c r="E98" s="213" t="s">
        <v>138</v>
      </c>
      <c r="F98" s="214" t="s">
        <v>139</v>
      </c>
      <c r="G98" s="215" t="s">
        <v>131</v>
      </c>
      <c r="H98" s="216">
        <v>45.334000000000003</v>
      </c>
      <c r="I98" s="217"/>
      <c r="J98" s="218">
        <f>ROUND(I98*H98,2)</f>
        <v>0</v>
      </c>
      <c r="K98" s="214" t="s">
        <v>132</v>
      </c>
      <c r="L98" s="43"/>
      <c r="M98" s="219" t="s">
        <v>19</v>
      </c>
      <c r="N98" s="220" t="s">
        <v>48</v>
      </c>
      <c r="O98" s="83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133</v>
      </c>
      <c r="AT98" s="223" t="s">
        <v>128</v>
      </c>
      <c r="AU98" s="223" t="s">
        <v>87</v>
      </c>
      <c r="AY98" s="17" t="s">
        <v>126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85</v>
      </c>
      <c r="BK98" s="224">
        <f>ROUND(I98*H98,2)</f>
        <v>0</v>
      </c>
      <c r="BL98" s="17" t="s">
        <v>133</v>
      </c>
      <c r="BM98" s="223" t="s">
        <v>140</v>
      </c>
    </row>
    <row r="99" s="12" customFormat="1">
      <c r="B99" s="225"/>
      <c r="C99" s="226"/>
      <c r="D99" s="227" t="s">
        <v>135</v>
      </c>
      <c r="E99" s="228" t="s">
        <v>19</v>
      </c>
      <c r="F99" s="229" t="s">
        <v>141</v>
      </c>
      <c r="G99" s="226"/>
      <c r="H99" s="230">
        <v>45.334000000000003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135</v>
      </c>
      <c r="AU99" s="236" t="s">
        <v>87</v>
      </c>
      <c r="AV99" s="12" t="s">
        <v>87</v>
      </c>
      <c r="AW99" s="12" t="s">
        <v>36</v>
      </c>
      <c r="AX99" s="12" t="s">
        <v>77</v>
      </c>
      <c r="AY99" s="236" t="s">
        <v>126</v>
      </c>
    </row>
    <row r="100" s="13" customFormat="1">
      <c r="B100" s="237"/>
      <c r="C100" s="238"/>
      <c r="D100" s="227" t="s">
        <v>135</v>
      </c>
      <c r="E100" s="239" t="s">
        <v>19</v>
      </c>
      <c r="F100" s="240" t="s">
        <v>137</v>
      </c>
      <c r="G100" s="238"/>
      <c r="H100" s="241">
        <v>45.334000000000003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135</v>
      </c>
      <c r="AU100" s="247" t="s">
        <v>87</v>
      </c>
      <c r="AV100" s="13" t="s">
        <v>133</v>
      </c>
      <c r="AW100" s="13" t="s">
        <v>36</v>
      </c>
      <c r="AX100" s="13" t="s">
        <v>85</v>
      </c>
      <c r="AY100" s="247" t="s">
        <v>126</v>
      </c>
    </row>
    <row r="101" s="1" customFormat="1" ht="36" customHeight="1">
      <c r="B101" s="38"/>
      <c r="C101" s="212" t="s">
        <v>142</v>
      </c>
      <c r="D101" s="212" t="s">
        <v>128</v>
      </c>
      <c r="E101" s="213" t="s">
        <v>143</v>
      </c>
      <c r="F101" s="214" t="s">
        <v>144</v>
      </c>
      <c r="G101" s="215" t="s">
        <v>131</v>
      </c>
      <c r="H101" s="216">
        <v>13.5</v>
      </c>
      <c r="I101" s="217"/>
      <c r="J101" s="218">
        <f>ROUND(I101*H101,2)</f>
        <v>0</v>
      </c>
      <c r="K101" s="214" t="s">
        <v>132</v>
      </c>
      <c r="L101" s="43"/>
      <c r="M101" s="219" t="s">
        <v>19</v>
      </c>
      <c r="N101" s="220" t="s">
        <v>48</v>
      </c>
      <c r="O101" s="83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133</v>
      </c>
      <c r="AT101" s="223" t="s">
        <v>128</v>
      </c>
      <c r="AU101" s="223" t="s">
        <v>87</v>
      </c>
      <c r="AY101" s="17" t="s">
        <v>126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85</v>
      </c>
      <c r="BK101" s="224">
        <f>ROUND(I101*H101,2)</f>
        <v>0</v>
      </c>
      <c r="BL101" s="17" t="s">
        <v>133</v>
      </c>
      <c r="BM101" s="223" t="s">
        <v>145</v>
      </c>
    </row>
    <row r="102" s="12" customFormat="1">
      <c r="B102" s="225"/>
      <c r="C102" s="226"/>
      <c r="D102" s="227" t="s">
        <v>135</v>
      </c>
      <c r="E102" s="228" t="s">
        <v>19</v>
      </c>
      <c r="F102" s="229" t="s">
        <v>146</v>
      </c>
      <c r="G102" s="226"/>
      <c r="H102" s="230">
        <v>8.9100000000000001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135</v>
      </c>
      <c r="AU102" s="236" t="s">
        <v>87</v>
      </c>
      <c r="AV102" s="12" t="s">
        <v>87</v>
      </c>
      <c r="AW102" s="12" t="s">
        <v>36</v>
      </c>
      <c r="AX102" s="12" t="s">
        <v>77</v>
      </c>
      <c r="AY102" s="236" t="s">
        <v>126</v>
      </c>
    </row>
    <row r="103" s="14" customFormat="1">
      <c r="B103" s="248"/>
      <c r="C103" s="249"/>
      <c r="D103" s="227" t="s">
        <v>135</v>
      </c>
      <c r="E103" s="250" t="s">
        <v>19</v>
      </c>
      <c r="F103" s="251" t="s">
        <v>147</v>
      </c>
      <c r="G103" s="249"/>
      <c r="H103" s="250" t="s">
        <v>19</v>
      </c>
      <c r="I103" s="252"/>
      <c r="J103" s="249"/>
      <c r="K103" s="249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135</v>
      </c>
      <c r="AU103" s="257" t="s">
        <v>87</v>
      </c>
      <c r="AV103" s="14" t="s">
        <v>85</v>
      </c>
      <c r="AW103" s="14" t="s">
        <v>36</v>
      </c>
      <c r="AX103" s="14" t="s">
        <v>77</v>
      </c>
      <c r="AY103" s="257" t="s">
        <v>126</v>
      </c>
    </row>
    <row r="104" s="12" customFormat="1">
      <c r="B104" s="225"/>
      <c r="C104" s="226"/>
      <c r="D104" s="227" t="s">
        <v>135</v>
      </c>
      <c r="E104" s="228" t="s">
        <v>19</v>
      </c>
      <c r="F104" s="229" t="s">
        <v>148</v>
      </c>
      <c r="G104" s="226"/>
      <c r="H104" s="230">
        <v>4.5899999999999999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135</v>
      </c>
      <c r="AU104" s="236" t="s">
        <v>87</v>
      </c>
      <c r="AV104" s="12" t="s">
        <v>87</v>
      </c>
      <c r="AW104" s="12" t="s">
        <v>36</v>
      </c>
      <c r="AX104" s="12" t="s">
        <v>77</v>
      </c>
      <c r="AY104" s="236" t="s">
        <v>126</v>
      </c>
    </row>
    <row r="105" s="14" customFormat="1">
      <c r="B105" s="248"/>
      <c r="C105" s="249"/>
      <c r="D105" s="227" t="s">
        <v>135</v>
      </c>
      <c r="E105" s="250" t="s">
        <v>19</v>
      </c>
      <c r="F105" s="251" t="s">
        <v>149</v>
      </c>
      <c r="G105" s="249"/>
      <c r="H105" s="250" t="s">
        <v>19</v>
      </c>
      <c r="I105" s="252"/>
      <c r="J105" s="249"/>
      <c r="K105" s="249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135</v>
      </c>
      <c r="AU105" s="257" t="s">
        <v>87</v>
      </c>
      <c r="AV105" s="14" t="s">
        <v>85</v>
      </c>
      <c r="AW105" s="14" t="s">
        <v>36</v>
      </c>
      <c r="AX105" s="14" t="s">
        <v>77</v>
      </c>
      <c r="AY105" s="257" t="s">
        <v>126</v>
      </c>
    </row>
    <row r="106" s="13" customFormat="1">
      <c r="B106" s="237"/>
      <c r="C106" s="238"/>
      <c r="D106" s="227" t="s">
        <v>135</v>
      </c>
      <c r="E106" s="239" t="s">
        <v>19</v>
      </c>
      <c r="F106" s="240" t="s">
        <v>137</v>
      </c>
      <c r="G106" s="238"/>
      <c r="H106" s="241">
        <v>13.5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135</v>
      </c>
      <c r="AU106" s="247" t="s">
        <v>87</v>
      </c>
      <c r="AV106" s="13" t="s">
        <v>133</v>
      </c>
      <c r="AW106" s="13" t="s">
        <v>36</v>
      </c>
      <c r="AX106" s="13" t="s">
        <v>85</v>
      </c>
      <c r="AY106" s="247" t="s">
        <v>126</v>
      </c>
    </row>
    <row r="107" s="1" customFormat="1" ht="48" customHeight="1">
      <c r="B107" s="38"/>
      <c r="C107" s="212" t="s">
        <v>133</v>
      </c>
      <c r="D107" s="212" t="s">
        <v>128</v>
      </c>
      <c r="E107" s="213" t="s">
        <v>150</v>
      </c>
      <c r="F107" s="214" t="s">
        <v>151</v>
      </c>
      <c r="G107" s="215" t="s">
        <v>131</v>
      </c>
      <c r="H107" s="216">
        <v>13.5</v>
      </c>
      <c r="I107" s="217"/>
      <c r="J107" s="218">
        <f>ROUND(I107*H107,2)</f>
        <v>0</v>
      </c>
      <c r="K107" s="214" t="s">
        <v>132</v>
      </c>
      <c r="L107" s="43"/>
      <c r="M107" s="219" t="s">
        <v>19</v>
      </c>
      <c r="N107" s="220" t="s">
        <v>48</v>
      </c>
      <c r="O107" s="83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AR107" s="223" t="s">
        <v>133</v>
      </c>
      <c r="AT107" s="223" t="s">
        <v>128</v>
      </c>
      <c r="AU107" s="223" t="s">
        <v>87</v>
      </c>
      <c r="AY107" s="17" t="s">
        <v>126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85</v>
      </c>
      <c r="BK107" s="224">
        <f>ROUND(I107*H107,2)</f>
        <v>0</v>
      </c>
      <c r="BL107" s="17" t="s">
        <v>133</v>
      </c>
      <c r="BM107" s="223" t="s">
        <v>152</v>
      </c>
    </row>
    <row r="108" s="1" customFormat="1" ht="36" customHeight="1">
      <c r="B108" s="38"/>
      <c r="C108" s="212" t="s">
        <v>153</v>
      </c>
      <c r="D108" s="212" t="s">
        <v>128</v>
      </c>
      <c r="E108" s="213" t="s">
        <v>154</v>
      </c>
      <c r="F108" s="214" t="s">
        <v>155</v>
      </c>
      <c r="G108" s="215" t="s">
        <v>131</v>
      </c>
      <c r="H108" s="216">
        <v>6.0990000000000002</v>
      </c>
      <c r="I108" s="217"/>
      <c r="J108" s="218">
        <f>ROUND(I108*H108,2)</f>
        <v>0</v>
      </c>
      <c r="K108" s="214" t="s">
        <v>132</v>
      </c>
      <c r="L108" s="43"/>
      <c r="M108" s="219" t="s">
        <v>19</v>
      </c>
      <c r="N108" s="220" t="s">
        <v>48</v>
      </c>
      <c r="O108" s="83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223" t="s">
        <v>133</v>
      </c>
      <c r="AT108" s="223" t="s">
        <v>128</v>
      </c>
      <c r="AU108" s="223" t="s">
        <v>87</v>
      </c>
      <c r="AY108" s="17" t="s">
        <v>126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85</v>
      </c>
      <c r="BK108" s="224">
        <f>ROUND(I108*H108,2)</f>
        <v>0</v>
      </c>
      <c r="BL108" s="17" t="s">
        <v>133</v>
      </c>
      <c r="BM108" s="223" t="s">
        <v>156</v>
      </c>
    </row>
    <row r="109" s="12" customFormat="1">
      <c r="B109" s="225"/>
      <c r="C109" s="226"/>
      <c r="D109" s="227" t="s">
        <v>135</v>
      </c>
      <c r="E109" s="228" t="s">
        <v>19</v>
      </c>
      <c r="F109" s="229" t="s">
        <v>157</v>
      </c>
      <c r="G109" s="226"/>
      <c r="H109" s="230">
        <v>2.7360000000000002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135</v>
      </c>
      <c r="AU109" s="236" t="s">
        <v>87</v>
      </c>
      <c r="AV109" s="12" t="s">
        <v>87</v>
      </c>
      <c r="AW109" s="12" t="s">
        <v>36</v>
      </c>
      <c r="AX109" s="12" t="s">
        <v>77</v>
      </c>
      <c r="AY109" s="236" t="s">
        <v>126</v>
      </c>
    </row>
    <row r="110" s="14" customFormat="1">
      <c r="B110" s="248"/>
      <c r="C110" s="249"/>
      <c r="D110" s="227" t="s">
        <v>135</v>
      </c>
      <c r="E110" s="250" t="s">
        <v>19</v>
      </c>
      <c r="F110" s="251" t="s">
        <v>158</v>
      </c>
      <c r="G110" s="249"/>
      <c r="H110" s="250" t="s">
        <v>19</v>
      </c>
      <c r="I110" s="252"/>
      <c r="J110" s="249"/>
      <c r="K110" s="249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135</v>
      </c>
      <c r="AU110" s="257" t="s">
        <v>87</v>
      </c>
      <c r="AV110" s="14" t="s">
        <v>85</v>
      </c>
      <c r="AW110" s="14" t="s">
        <v>36</v>
      </c>
      <c r="AX110" s="14" t="s">
        <v>77</v>
      </c>
      <c r="AY110" s="257" t="s">
        <v>126</v>
      </c>
    </row>
    <row r="111" s="12" customFormat="1">
      <c r="B111" s="225"/>
      <c r="C111" s="226"/>
      <c r="D111" s="227" t="s">
        <v>135</v>
      </c>
      <c r="E111" s="228" t="s">
        <v>19</v>
      </c>
      <c r="F111" s="229" t="s">
        <v>159</v>
      </c>
      <c r="G111" s="226"/>
      <c r="H111" s="230">
        <v>2.8130000000000002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135</v>
      </c>
      <c r="AU111" s="236" t="s">
        <v>87</v>
      </c>
      <c r="AV111" s="12" t="s">
        <v>87</v>
      </c>
      <c r="AW111" s="12" t="s">
        <v>36</v>
      </c>
      <c r="AX111" s="12" t="s">
        <v>77</v>
      </c>
      <c r="AY111" s="236" t="s">
        <v>126</v>
      </c>
    </row>
    <row r="112" s="14" customFormat="1">
      <c r="B112" s="248"/>
      <c r="C112" s="249"/>
      <c r="D112" s="227" t="s">
        <v>135</v>
      </c>
      <c r="E112" s="250" t="s">
        <v>19</v>
      </c>
      <c r="F112" s="251" t="s">
        <v>160</v>
      </c>
      <c r="G112" s="249"/>
      <c r="H112" s="250" t="s">
        <v>19</v>
      </c>
      <c r="I112" s="252"/>
      <c r="J112" s="249"/>
      <c r="K112" s="249"/>
      <c r="L112" s="253"/>
      <c r="M112" s="254"/>
      <c r="N112" s="255"/>
      <c r="O112" s="255"/>
      <c r="P112" s="255"/>
      <c r="Q112" s="255"/>
      <c r="R112" s="255"/>
      <c r="S112" s="255"/>
      <c r="T112" s="256"/>
      <c r="AT112" s="257" t="s">
        <v>135</v>
      </c>
      <c r="AU112" s="257" t="s">
        <v>87</v>
      </c>
      <c r="AV112" s="14" t="s">
        <v>85</v>
      </c>
      <c r="AW112" s="14" t="s">
        <v>36</v>
      </c>
      <c r="AX112" s="14" t="s">
        <v>77</v>
      </c>
      <c r="AY112" s="257" t="s">
        <v>126</v>
      </c>
    </row>
    <row r="113" s="12" customFormat="1">
      <c r="B113" s="225"/>
      <c r="C113" s="226"/>
      <c r="D113" s="227" t="s">
        <v>135</v>
      </c>
      <c r="E113" s="228" t="s">
        <v>19</v>
      </c>
      <c r="F113" s="229" t="s">
        <v>161</v>
      </c>
      <c r="G113" s="226"/>
      <c r="H113" s="230">
        <v>0.55000000000000004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135</v>
      </c>
      <c r="AU113" s="236" t="s">
        <v>87</v>
      </c>
      <c r="AV113" s="12" t="s">
        <v>87</v>
      </c>
      <c r="AW113" s="12" t="s">
        <v>36</v>
      </c>
      <c r="AX113" s="12" t="s">
        <v>77</v>
      </c>
      <c r="AY113" s="236" t="s">
        <v>126</v>
      </c>
    </row>
    <row r="114" s="14" customFormat="1">
      <c r="B114" s="248"/>
      <c r="C114" s="249"/>
      <c r="D114" s="227" t="s">
        <v>135</v>
      </c>
      <c r="E114" s="250" t="s">
        <v>19</v>
      </c>
      <c r="F114" s="251" t="s">
        <v>162</v>
      </c>
      <c r="G114" s="249"/>
      <c r="H114" s="250" t="s">
        <v>19</v>
      </c>
      <c r="I114" s="252"/>
      <c r="J114" s="249"/>
      <c r="K114" s="249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135</v>
      </c>
      <c r="AU114" s="257" t="s">
        <v>87</v>
      </c>
      <c r="AV114" s="14" t="s">
        <v>85</v>
      </c>
      <c r="AW114" s="14" t="s">
        <v>36</v>
      </c>
      <c r="AX114" s="14" t="s">
        <v>77</v>
      </c>
      <c r="AY114" s="257" t="s">
        <v>126</v>
      </c>
    </row>
    <row r="115" s="13" customFormat="1">
      <c r="B115" s="237"/>
      <c r="C115" s="238"/>
      <c r="D115" s="227" t="s">
        <v>135</v>
      </c>
      <c r="E115" s="239" t="s">
        <v>19</v>
      </c>
      <c r="F115" s="240" t="s">
        <v>137</v>
      </c>
      <c r="G115" s="238"/>
      <c r="H115" s="241">
        <v>6.0990000000000002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135</v>
      </c>
      <c r="AU115" s="247" t="s">
        <v>87</v>
      </c>
      <c r="AV115" s="13" t="s">
        <v>133</v>
      </c>
      <c r="AW115" s="13" t="s">
        <v>36</v>
      </c>
      <c r="AX115" s="13" t="s">
        <v>85</v>
      </c>
      <c r="AY115" s="247" t="s">
        <v>126</v>
      </c>
    </row>
    <row r="116" s="1" customFormat="1" ht="36" customHeight="1">
      <c r="B116" s="38"/>
      <c r="C116" s="212" t="s">
        <v>163</v>
      </c>
      <c r="D116" s="212" t="s">
        <v>128</v>
      </c>
      <c r="E116" s="213" t="s">
        <v>164</v>
      </c>
      <c r="F116" s="214" t="s">
        <v>165</v>
      </c>
      <c r="G116" s="215" t="s">
        <v>131</v>
      </c>
      <c r="H116" s="216">
        <v>6.0990000000000002</v>
      </c>
      <c r="I116" s="217"/>
      <c r="J116" s="218">
        <f>ROUND(I116*H116,2)</f>
        <v>0</v>
      </c>
      <c r="K116" s="214" t="s">
        <v>132</v>
      </c>
      <c r="L116" s="43"/>
      <c r="M116" s="219" t="s">
        <v>19</v>
      </c>
      <c r="N116" s="220" t="s">
        <v>48</v>
      </c>
      <c r="O116" s="83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AR116" s="223" t="s">
        <v>133</v>
      </c>
      <c r="AT116" s="223" t="s">
        <v>128</v>
      </c>
      <c r="AU116" s="223" t="s">
        <v>87</v>
      </c>
      <c r="AY116" s="17" t="s">
        <v>126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85</v>
      </c>
      <c r="BK116" s="224">
        <f>ROUND(I116*H116,2)</f>
        <v>0</v>
      </c>
      <c r="BL116" s="17" t="s">
        <v>133</v>
      </c>
      <c r="BM116" s="223" t="s">
        <v>166</v>
      </c>
    </row>
    <row r="117" s="1" customFormat="1" ht="48" customHeight="1">
      <c r="B117" s="38"/>
      <c r="C117" s="212" t="s">
        <v>167</v>
      </c>
      <c r="D117" s="212" t="s">
        <v>128</v>
      </c>
      <c r="E117" s="213" t="s">
        <v>168</v>
      </c>
      <c r="F117" s="214" t="s">
        <v>169</v>
      </c>
      <c r="G117" s="215" t="s">
        <v>131</v>
      </c>
      <c r="H117" s="216">
        <v>64.933000000000007</v>
      </c>
      <c r="I117" s="217"/>
      <c r="J117" s="218">
        <f>ROUND(I117*H117,2)</f>
        <v>0</v>
      </c>
      <c r="K117" s="214" t="s">
        <v>132</v>
      </c>
      <c r="L117" s="43"/>
      <c r="M117" s="219" t="s">
        <v>19</v>
      </c>
      <c r="N117" s="220" t="s">
        <v>48</v>
      </c>
      <c r="O117" s="83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AR117" s="223" t="s">
        <v>133</v>
      </c>
      <c r="AT117" s="223" t="s">
        <v>128</v>
      </c>
      <c r="AU117" s="223" t="s">
        <v>87</v>
      </c>
      <c r="AY117" s="17" t="s">
        <v>126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85</v>
      </c>
      <c r="BK117" s="224">
        <f>ROUND(I117*H117,2)</f>
        <v>0</v>
      </c>
      <c r="BL117" s="17" t="s">
        <v>133</v>
      </c>
      <c r="BM117" s="223" t="s">
        <v>170</v>
      </c>
    </row>
    <row r="118" s="1" customFormat="1" ht="60" customHeight="1">
      <c r="B118" s="38"/>
      <c r="C118" s="212" t="s">
        <v>171</v>
      </c>
      <c r="D118" s="212" t="s">
        <v>128</v>
      </c>
      <c r="E118" s="213" t="s">
        <v>172</v>
      </c>
      <c r="F118" s="214" t="s">
        <v>173</v>
      </c>
      <c r="G118" s="215" t="s">
        <v>131</v>
      </c>
      <c r="H118" s="216">
        <v>64.933000000000007</v>
      </c>
      <c r="I118" s="217"/>
      <c r="J118" s="218">
        <f>ROUND(I118*H118,2)</f>
        <v>0</v>
      </c>
      <c r="K118" s="214" t="s">
        <v>132</v>
      </c>
      <c r="L118" s="43"/>
      <c r="M118" s="219" t="s">
        <v>19</v>
      </c>
      <c r="N118" s="220" t="s">
        <v>48</v>
      </c>
      <c r="O118" s="83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AR118" s="223" t="s">
        <v>133</v>
      </c>
      <c r="AT118" s="223" t="s">
        <v>128</v>
      </c>
      <c r="AU118" s="223" t="s">
        <v>87</v>
      </c>
      <c r="AY118" s="17" t="s">
        <v>126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85</v>
      </c>
      <c r="BK118" s="224">
        <f>ROUND(I118*H118,2)</f>
        <v>0</v>
      </c>
      <c r="BL118" s="17" t="s">
        <v>133</v>
      </c>
      <c r="BM118" s="223" t="s">
        <v>174</v>
      </c>
    </row>
    <row r="119" s="12" customFormat="1">
      <c r="B119" s="225"/>
      <c r="C119" s="226"/>
      <c r="D119" s="227" t="s">
        <v>135</v>
      </c>
      <c r="E119" s="228" t="s">
        <v>19</v>
      </c>
      <c r="F119" s="229" t="s">
        <v>175</v>
      </c>
      <c r="G119" s="226"/>
      <c r="H119" s="230">
        <v>64.933000000000007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135</v>
      </c>
      <c r="AU119" s="236" t="s">
        <v>87</v>
      </c>
      <c r="AV119" s="12" t="s">
        <v>87</v>
      </c>
      <c r="AW119" s="12" t="s">
        <v>36</v>
      </c>
      <c r="AX119" s="12" t="s">
        <v>77</v>
      </c>
      <c r="AY119" s="236" t="s">
        <v>126</v>
      </c>
    </row>
    <row r="120" s="14" customFormat="1">
      <c r="B120" s="248"/>
      <c r="C120" s="249"/>
      <c r="D120" s="227" t="s">
        <v>135</v>
      </c>
      <c r="E120" s="250" t="s">
        <v>19</v>
      </c>
      <c r="F120" s="251" t="s">
        <v>176</v>
      </c>
      <c r="G120" s="249"/>
      <c r="H120" s="250" t="s">
        <v>19</v>
      </c>
      <c r="I120" s="252"/>
      <c r="J120" s="249"/>
      <c r="K120" s="249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135</v>
      </c>
      <c r="AU120" s="257" t="s">
        <v>87</v>
      </c>
      <c r="AV120" s="14" t="s">
        <v>85</v>
      </c>
      <c r="AW120" s="14" t="s">
        <v>36</v>
      </c>
      <c r="AX120" s="14" t="s">
        <v>77</v>
      </c>
      <c r="AY120" s="257" t="s">
        <v>126</v>
      </c>
    </row>
    <row r="121" s="13" customFormat="1">
      <c r="B121" s="237"/>
      <c r="C121" s="238"/>
      <c r="D121" s="227" t="s">
        <v>135</v>
      </c>
      <c r="E121" s="239" t="s">
        <v>19</v>
      </c>
      <c r="F121" s="240" t="s">
        <v>137</v>
      </c>
      <c r="G121" s="238"/>
      <c r="H121" s="241">
        <v>64.933000000000007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135</v>
      </c>
      <c r="AU121" s="247" t="s">
        <v>87</v>
      </c>
      <c r="AV121" s="13" t="s">
        <v>133</v>
      </c>
      <c r="AW121" s="13" t="s">
        <v>36</v>
      </c>
      <c r="AX121" s="13" t="s">
        <v>85</v>
      </c>
      <c r="AY121" s="247" t="s">
        <v>126</v>
      </c>
    </row>
    <row r="122" s="1" customFormat="1" ht="16.5" customHeight="1">
      <c r="B122" s="38"/>
      <c r="C122" s="212" t="s">
        <v>177</v>
      </c>
      <c r="D122" s="212" t="s">
        <v>128</v>
      </c>
      <c r="E122" s="213" t="s">
        <v>178</v>
      </c>
      <c r="F122" s="214" t="s">
        <v>179</v>
      </c>
      <c r="G122" s="215" t="s">
        <v>180</v>
      </c>
      <c r="H122" s="216">
        <v>184.72800000000001</v>
      </c>
      <c r="I122" s="217"/>
      <c r="J122" s="218">
        <f>ROUND(I122*H122,2)</f>
        <v>0</v>
      </c>
      <c r="K122" s="214" t="s">
        <v>132</v>
      </c>
      <c r="L122" s="43"/>
      <c r="M122" s="219" t="s">
        <v>19</v>
      </c>
      <c r="N122" s="220" t="s">
        <v>48</v>
      </c>
      <c r="O122" s="83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AR122" s="223" t="s">
        <v>133</v>
      </c>
      <c r="AT122" s="223" t="s">
        <v>128</v>
      </c>
      <c r="AU122" s="223" t="s">
        <v>87</v>
      </c>
      <c r="AY122" s="17" t="s">
        <v>126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85</v>
      </c>
      <c r="BK122" s="224">
        <f>ROUND(I122*H122,2)</f>
        <v>0</v>
      </c>
      <c r="BL122" s="17" t="s">
        <v>133</v>
      </c>
      <c r="BM122" s="223" t="s">
        <v>181</v>
      </c>
    </row>
    <row r="123" s="1" customFormat="1" ht="16.5" customHeight="1">
      <c r="B123" s="38"/>
      <c r="C123" s="258" t="s">
        <v>182</v>
      </c>
      <c r="D123" s="258" t="s">
        <v>183</v>
      </c>
      <c r="E123" s="259" t="s">
        <v>184</v>
      </c>
      <c r="F123" s="260" t="s">
        <v>185</v>
      </c>
      <c r="G123" s="261" t="s">
        <v>186</v>
      </c>
      <c r="H123" s="262">
        <v>5.5419999999999998</v>
      </c>
      <c r="I123" s="263"/>
      <c r="J123" s="264">
        <f>ROUND(I123*H123,2)</f>
        <v>0</v>
      </c>
      <c r="K123" s="260" t="s">
        <v>132</v>
      </c>
      <c r="L123" s="265"/>
      <c r="M123" s="266" t="s">
        <v>19</v>
      </c>
      <c r="N123" s="267" t="s">
        <v>48</v>
      </c>
      <c r="O123" s="83"/>
      <c r="P123" s="221">
        <f>O123*H123</f>
        <v>0</v>
      </c>
      <c r="Q123" s="221">
        <v>0.001</v>
      </c>
      <c r="R123" s="221">
        <f>Q123*H123</f>
        <v>0.0055420000000000001</v>
      </c>
      <c r="S123" s="221">
        <v>0</v>
      </c>
      <c r="T123" s="222">
        <f>S123*H123</f>
        <v>0</v>
      </c>
      <c r="AR123" s="223" t="s">
        <v>171</v>
      </c>
      <c r="AT123" s="223" t="s">
        <v>183</v>
      </c>
      <c r="AU123" s="223" t="s">
        <v>87</v>
      </c>
      <c r="AY123" s="17" t="s">
        <v>126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85</v>
      </c>
      <c r="BK123" s="224">
        <f>ROUND(I123*H123,2)</f>
        <v>0</v>
      </c>
      <c r="BL123" s="17" t="s">
        <v>133</v>
      </c>
      <c r="BM123" s="223" t="s">
        <v>187</v>
      </c>
    </row>
    <row r="124" s="12" customFormat="1">
      <c r="B124" s="225"/>
      <c r="C124" s="226"/>
      <c r="D124" s="227" t="s">
        <v>135</v>
      </c>
      <c r="E124" s="226"/>
      <c r="F124" s="229" t="s">
        <v>188</v>
      </c>
      <c r="G124" s="226"/>
      <c r="H124" s="230">
        <v>5.5419999999999998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135</v>
      </c>
      <c r="AU124" s="236" t="s">
        <v>87</v>
      </c>
      <c r="AV124" s="12" t="s">
        <v>87</v>
      </c>
      <c r="AW124" s="12" t="s">
        <v>4</v>
      </c>
      <c r="AX124" s="12" t="s">
        <v>85</v>
      </c>
      <c r="AY124" s="236" t="s">
        <v>126</v>
      </c>
    </row>
    <row r="125" s="1" customFormat="1" ht="36" customHeight="1">
      <c r="B125" s="38"/>
      <c r="C125" s="212" t="s">
        <v>189</v>
      </c>
      <c r="D125" s="212" t="s">
        <v>128</v>
      </c>
      <c r="E125" s="213" t="s">
        <v>190</v>
      </c>
      <c r="F125" s="214" t="s">
        <v>191</v>
      </c>
      <c r="G125" s="215" t="s">
        <v>180</v>
      </c>
      <c r="H125" s="216">
        <v>184.72800000000001</v>
      </c>
      <c r="I125" s="217"/>
      <c r="J125" s="218">
        <f>ROUND(I125*H125,2)</f>
        <v>0</v>
      </c>
      <c r="K125" s="214" t="s">
        <v>132</v>
      </c>
      <c r="L125" s="43"/>
      <c r="M125" s="219" t="s">
        <v>19</v>
      </c>
      <c r="N125" s="220" t="s">
        <v>48</v>
      </c>
      <c r="O125" s="83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133</v>
      </c>
      <c r="AT125" s="223" t="s">
        <v>128</v>
      </c>
      <c r="AU125" s="223" t="s">
        <v>87</v>
      </c>
      <c r="AY125" s="17" t="s">
        <v>126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85</v>
      </c>
      <c r="BK125" s="224">
        <f>ROUND(I125*H125,2)</f>
        <v>0</v>
      </c>
      <c r="BL125" s="17" t="s">
        <v>133</v>
      </c>
      <c r="BM125" s="223" t="s">
        <v>192</v>
      </c>
    </row>
    <row r="126" s="12" customFormat="1">
      <c r="B126" s="225"/>
      <c r="C126" s="226"/>
      <c r="D126" s="227" t="s">
        <v>135</v>
      </c>
      <c r="E126" s="228" t="s">
        <v>19</v>
      </c>
      <c r="F126" s="229" t="s">
        <v>193</v>
      </c>
      <c r="G126" s="226"/>
      <c r="H126" s="230">
        <v>184.72800000000001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135</v>
      </c>
      <c r="AU126" s="236" t="s">
        <v>87</v>
      </c>
      <c r="AV126" s="12" t="s">
        <v>87</v>
      </c>
      <c r="AW126" s="12" t="s">
        <v>36</v>
      </c>
      <c r="AX126" s="12" t="s">
        <v>77</v>
      </c>
      <c r="AY126" s="236" t="s">
        <v>126</v>
      </c>
    </row>
    <row r="127" s="13" customFormat="1">
      <c r="B127" s="237"/>
      <c r="C127" s="238"/>
      <c r="D127" s="227" t="s">
        <v>135</v>
      </c>
      <c r="E127" s="239" t="s">
        <v>19</v>
      </c>
      <c r="F127" s="240" t="s">
        <v>137</v>
      </c>
      <c r="G127" s="238"/>
      <c r="H127" s="241">
        <v>184.72800000000001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135</v>
      </c>
      <c r="AU127" s="247" t="s">
        <v>87</v>
      </c>
      <c r="AV127" s="13" t="s">
        <v>133</v>
      </c>
      <c r="AW127" s="13" t="s">
        <v>36</v>
      </c>
      <c r="AX127" s="13" t="s">
        <v>85</v>
      </c>
      <c r="AY127" s="247" t="s">
        <v>126</v>
      </c>
    </row>
    <row r="128" s="1" customFormat="1" ht="24" customHeight="1">
      <c r="B128" s="38"/>
      <c r="C128" s="212" t="s">
        <v>194</v>
      </c>
      <c r="D128" s="212" t="s">
        <v>128</v>
      </c>
      <c r="E128" s="213" t="s">
        <v>195</v>
      </c>
      <c r="F128" s="214" t="s">
        <v>196</v>
      </c>
      <c r="G128" s="215" t="s">
        <v>180</v>
      </c>
      <c r="H128" s="216">
        <v>615.75999999999999</v>
      </c>
      <c r="I128" s="217"/>
      <c r="J128" s="218">
        <f>ROUND(I128*H128,2)</f>
        <v>0</v>
      </c>
      <c r="K128" s="214" t="s">
        <v>132</v>
      </c>
      <c r="L128" s="43"/>
      <c r="M128" s="219" t="s">
        <v>19</v>
      </c>
      <c r="N128" s="220" t="s">
        <v>48</v>
      </c>
      <c r="O128" s="83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AR128" s="223" t="s">
        <v>133</v>
      </c>
      <c r="AT128" s="223" t="s">
        <v>128</v>
      </c>
      <c r="AU128" s="223" t="s">
        <v>87</v>
      </c>
      <c r="AY128" s="17" t="s">
        <v>126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85</v>
      </c>
      <c r="BK128" s="224">
        <f>ROUND(I128*H128,2)</f>
        <v>0</v>
      </c>
      <c r="BL128" s="17" t="s">
        <v>133</v>
      </c>
      <c r="BM128" s="223" t="s">
        <v>197</v>
      </c>
    </row>
    <row r="129" s="12" customFormat="1">
      <c r="B129" s="225"/>
      <c r="C129" s="226"/>
      <c r="D129" s="227" t="s">
        <v>135</v>
      </c>
      <c r="E129" s="228" t="s">
        <v>19</v>
      </c>
      <c r="F129" s="229" t="s">
        <v>198</v>
      </c>
      <c r="G129" s="226"/>
      <c r="H129" s="230">
        <v>615.75999999999999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135</v>
      </c>
      <c r="AU129" s="236" t="s">
        <v>87</v>
      </c>
      <c r="AV129" s="12" t="s">
        <v>87</v>
      </c>
      <c r="AW129" s="12" t="s">
        <v>36</v>
      </c>
      <c r="AX129" s="12" t="s">
        <v>77</v>
      </c>
      <c r="AY129" s="236" t="s">
        <v>126</v>
      </c>
    </row>
    <row r="130" s="13" customFormat="1">
      <c r="B130" s="237"/>
      <c r="C130" s="238"/>
      <c r="D130" s="227" t="s">
        <v>135</v>
      </c>
      <c r="E130" s="239" t="s">
        <v>19</v>
      </c>
      <c r="F130" s="240" t="s">
        <v>137</v>
      </c>
      <c r="G130" s="238"/>
      <c r="H130" s="241">
        <v>615.75999999999999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135</v>
      </c>
      <c r="AU130" s="247" t="s">
        <v>87</v>
      </c>
      <c r="AV130" s="13" t="s">
        <v>133</v>
      </c>
      <c r="AW130" s="13" t="s">
        <v>36</v>
      </c>
      <c r="AX130" s="13" t="s">
        <v>85</v>
      </c>
      <c r="AY130" s="247" t="s">
        <v>126</v>
      </c>
    </row>
    <row r="131" s="11" customFormat="1" ht="22.8" customHeight="1">
      <c r="B131" s="196"/>
      <c r="C131" s="197"/>
      <c r="D131" s="198" t="s">
        <v>76</v>
      </c>
      <c r="E131" s="210" t="s">
        <v>87</v>
      </c>
      <c r="F131" s="210" t="s">
        <v>199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SUM(P132:P162)</f>
        <v>0</v>
      </c>
      <c r="Q131" s="204"/>
      <c r="R131" s="205">
        <f>SUM(R132:R162)</f>
        <v>37.064651310000002</v>
      </c>
      <c r="S131" s="204"/>
      <c r="T131" s="206">
        <f>SUM(T132:T162)</f>
        <v>0</v>
      </c>
      <c r="AR131" s="207" t="s">
        <v>85</v>
      </c>
      <c r="AT131" s="208" t="s">
        <v>76</v>
      </c>
      <c r="AU131" s="208" t="s">
        <v>85</v>
      </c>
      <c r="AY131" s="207" t="s">
        <v>126</v>
      </c>
      <c r="BK131" s="209">
        <f>SUM(BK132:BK162)</f>
        <v>0</v>
      </c>
    </row>
    <row r="132" s="1" customFormat="1" ht="16.5" customHeight="1">
      <c r="B132" s="38"/>
      <c r="C132" s="212" t="s">
        <v>200</v>
      </c>
      <c r="D132" s="212" t="s">
        <v>128</v>
      </c>
      <c r="E132" s="213" t="s">
        <v>201</v>
      </c>
      <c r="F132" s="214" t="s">
        <v>202</v>
      </c>
      <c r="G132" s="215" t="s">
        <v>131</v>
      </c>
      <c r="H132" s="216">
        <v>13.5</v>
      </c>
      <c r="I132" s="217"/>
      <c r="J132" s="218">
        <f>ROUND(I132*H132,2)</f>
        <v>0</v>
      </c>
      <c r="K132" s="214" t="s">
        <v>132</v>
      </c>
      <c r="L132" s="43"/>
      <c r="M132" s="219" t="s">
        <v>19</v>
      </c>
      <c r="N132" s="220" t="s">
        <v>48</v>
      </c>
      <c r="O132" s="83"/>
      <c r="P132" s="221">
        <f>O132*H132</f>
        <v>0</v>
      </c>
      <c r="Q132" s="221">
        <v>1.6299999999999999</v>
      </c>
      <c r="R132" s="221">
        <f>Q132*H132</f>
        <v>22.004999999999999</v>
      </c>
      <c r="S132" s="221">
        <v>0</v>
      </c>
      <c r="T132" s="222">
        <f>S132*H132</f>
        <v>0</v>
      </c>
      <c r="AR132" s="223" t="s">
        <v>133</v>
      </c>
      <c r="AT132" s="223" t="s">
        <v>128</v>
      </c>
      <c r="AU132" s="223" t="s">
        <v>87</v>
      </c>
      <c r="AY132" s="17" t="s">
        <v>126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85</v>
      </c>
      <c r="BK132" s="224">
        <f>ROUND(I132*H132,2)</f>
        <v>0</v>
      </c>
      <c r="BL132" s="17" t="s">
        <v>133</v>
      </c>
      <c r="BM132" s="223" t="s">
        <v>203</v>
      </c>
    </row>
    <row r="133" s="12" customFormat="1">
      <c r="B133" s="225"/>
      <c r="C133" s="226"/>
      <c r="D133" s="227" t="s">
        <v>135</v>
      </c>
      <c r="E133" s="228" t="s">
        <v>19</v>
      </c>
      <c r="F133" s="229" t="s">
        <v>146</v>
      </c>
      <c r="G133" s="226"/>
      <c r="H133" s="230">
        <v>8.9100000000000001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135</v>
      </c>
      <c r="AU133" s="236" t="s">
        <v>87</v>
      </c>
      <c r="AV133" s="12" t="s">
        <v>87</v>
      </c>
      <c r="AW133" s="12" t="s">
        <v>36</v>
      </c>
      <c r="AX133" s="12" t="s">
        <v>77</v>
      </c>
      <c r="AY133" s="236" t="s">
        <v>126</v>
      </c>
    </row>
    <row r="134" s="14" customFormat="1">
      <c r="B134" s="248"/>
      <c r="C134" s="249"/>
      <c r="D134" s="227" t="s">
        <v>135</v>
      </c>
      <c r="E134" s="250" t="s">
        <v>19</v>
      </c>
      <c r="F134" s="251" t="s">
        <v>147</v>
      </c>
      <c r="G134" s="249"/>
      <c r="H134" s="250" t="s">
        <v>19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135</v>
      </c>
      <c r="AU134" s="257" t="s">
        <v>87</v>
      </c>
      <c r="AV134" s="14" t="s">
        <v>85</v>
      </c>
      <c r="AW134" s="14" t="s">
        <v>36</v>
      </c>
      <c r="AX134" s="14" t="s">
        <v>77</v>
      </c>
      <c r="AY134" s="257" t="s">
        <v>126</v>
      </c>
    </row>
    <row r="135" s="12" customFormat="1">
      <c r="B135" s="225"/>
      <c r="C135" s="226"/>
      <c r="D135" s="227" t="s">
        <v>135</v>
      </c>
      <c r="E135" s="228" t="s">
        <v>19</v>
      </c>
      <c r="F135" s="229" t="s">
        <v>148</v>
      </c>
      <c r="G135" s="226"/>
      <c r="H135" s="230">
        <v>4.5899999999999999</v>
      </c>
      <c r="I135" s="231"/>
      <c r="J135" s="226"/>
      <c r="K135" s="226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135</v>
      </c>
      <c r="AU135" s="236" t="s">
        <v>87</v>
      </c>
      <c r="AV135" s="12" t="s">
        <v>87</v>
      </c>
      <c r="AW135" s="12" t="s">
        <v>36</v>
      </c>
      <c r="AX135" s="12" t="s">
        <v>77</v>
      </c>
      <c r="AY135" s="236" t="s">
        <v>126</v>
      </c>
    </row>
    <row r="136" s="14" customFormat="1">
      <c r="B136" s="248"/>
      <c r="C136" s="249"/>
      <c r="D136" s="227" t="s">
        <v>135</v>
      </c>
      <c r="E136" s="250" t="s">
        <v>19</v>
      </c>
      <c r="F136" s="251" t="s">
        <v>149</v>
      </c>
      <c r="G136" s="249"/>
      <c r="H136" s="250" t="s">
        <v>19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135</v>
      </c>
      <c r="AU136" s="257" t="s">
        <v>87</v>
      </c>
      <c r="AV136" s="14" t="s">
        <v>85</v>
      </c>
      <c r="AW136" s="14" t="s">
        <v>36</v>
      </c>
      <c r="AX136" s="14" t="s">
        <v>77</v>
      </c>
      <c r="AY136" s="257" t="s">
        <v>126</v>
      </c>
    </row>
    <row r="137" s="13" customFormat="1">
      <c r="B137" s="237"/>
      <c r="C137" s="238"/>
      <c r="D137" s="227" t="s">
        <v>135</v>
      </c>
      <c r="E137" s="239" t="s">
        <v>19</v>
      </c>
      <c r="F137" s="240" t="s">
        <v>137</v>
      </c>
      <c r="G137" s="238"/>
      <c r="H137" s="241">
        <v>13.5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135</v>
      </c>
      <c r="AU137" s="247" t="s">
        <v>87</v>
      </c>
      <c r="AV137" s="13" t="s">
        <v>133</v>
      </c>
      <c r="AW137" s="13" t="s">
        <v>36</v>
      </c>
      <c r="AX137" s="13" t="s">
        <v>85</v>
      </c>
      <c r="AY137" s="247" t="s">
        <v>126</v>
      </c>
    </row>
    <row r="138" s="1" customFormat="1" ht="24" customHeight="1">
      <c r="B138" s="38"/>
      <c r="C138" s="212" t="s">
        <v>204</v>
      </c>
      <c r="D138" s="212" t="s">
        <v>128</v>
      </c>
      <c r="E138" s="213" t="s">
        <v>205</v>
      </c>
      <c r="F138" s="214" t="s">
        <v>206</v>
      </c>
      <c r="G138" s="215" t="s">
        <v>207</v>
      </c>
      <c r="H138" s="216">
        <v>99</v>
      </c>
      <c r="I138" s="217"/>
      <c r="J138" s="218">
        <f>ROUND(I138*H138,2)</f>
        <v>0</v>
      </c>
      <c r="K138" s="214" t="s">
        <v>132</v>
      </c>
      <c r="L138" s="43"/>
      <c r="M138" s="219" t="s">
        <v>19</v>
      </c>
      <c r="N138" s="220" t="s">
        <v>48</v>
      </c>
      <c r="O138" s="83"/>
      <c r="P138" s="221">
        <f>O138*H138</f>
        <v>0</v>
      </c>
      <c r="Q138" s="221">
        <v>0.00022000000000000001</v>
      </c>
      <c r="R138" s="221">
        <f>Q138*H138</f>
        <v>0.021780000000000001</v>
      </c>
      <c r="S138" s="221">
        <v>0</v>
      </c>
      <c r="T138" s="222">
        <f>S138*H138</f>
        <v>0</v>
      </c>
      <c r="AR138" s="223" t="s">
        <v>133</v>
      </c>
      <c r="AT138" s="223" t="s">
        <v>128</v>
      </c>
      <c r="AU138" s="223" t="s">
        <v>87</v>
      </c>
      <c r="AY138" s="17" t="s">
        <v>126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85</v>
      </c>
      <c r="BK138" s="224">
        <f>ROUND(I138*H138,2)</f>
        <v>0</v>
      </c>
      <c r="BL138" s="17" t="s">
        <v>133</v>
      </c>
      <c r="BM138" s="223" t="s">
        <v>208</v>
      </c>
    </row>
    <row r="139" s="12" customFormat="1">
      <c r="B139" s="225"/>
      <c r="C139" s="226"/>
      <c r="D139" s="227" t="s">
        <v>135</v>
      </c>
      <c r="E139" s="228" t="s">
        <v>19</v>
      </c>
      <c r="F139" s="229" t="s">
        <v>209</v>
      </c>
      <c r="G139" s="226"/>
      <c r="H139" s="230">
        <v>99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135</v>
      </c>
      <c r="AU139" s="236" t="s">
        <v>87</v>
      </c>
      <c r="AV139" s="12" t="s">
        <v>87</v>
      </c>
      <c r="AW139" s="12" t="s">
        <v>36</v>
      </c>
      <c r="AX139" s="12" t="s">
        <v>77</v>
      </c>
      <c r="AY139" s="236" t="s">
        <v>126</v>
      </c>
    </row>
    <row r="140" s="14" customFormat="1">
      <c r="B140" s="248"/>
      <c r="C140" s="249"/>
      <c r="D140" s="227" t="s">
        <v>135</v>
      </c>
      <c r="E140" s="250" t="s">
        <v>19</v>
      </c>
      <c r="F140" s="251" t="s">
        <v>147</v>
      </c>
      <c r="G140" s="249"/>
      <c r="H140" s="250" t="s">
        <v>19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AT140" s="257" t="s">
        <v>135</v>
      </c>
      <c r="AU140" s="257" t="s">
        <v>87</v>
      </c>
      <c r="AV140" s="14" t="s">
        <v>85</v>
      </c>
      <c r="AW140" s="14" t="s">
        <v>36</v>
      </c>
      <c r="AX140" s="14" t="s">
        <v>77</v>
      </c>
      <c r="AY140" s="257" t="s">
        <v>126</v>
      </c>
    </row>
    <row r="141" s="13" customFormat="1">
      <c r="B141" s="237"/>
      <c r="C141" s="238"/>
      <c r="D141" s="227" t="s">
        <v>135</v>
      </c>
      <c r="E141" s="239" t="s">
        <v>19</v>
      </c>
      <c r="F141" s="240" t="s">
        <v>137</v>
      </c>
      <c r="G141" s="238"/>
      <c r="H141" s="241">
        <v>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135</v>
      </c>
      <c r="AU141" s="247" t="s">
        <v>87</v>
      </c>
      <c r="AV141" s="13" t="s">
        <v>133</v>
      </c>
      <c r="AW141" s="13" t="s">
        <v>36</v>
      </c>
      <c r="AX141" s="13" t="s">
        <v>85</v>
      </c>
      <c r="AY141" s="247" t="s">
        <v>126</v>
      </c>
    </row>
    <row r="142" s="1" customFormat="1" ht="24" customHeight="1">
      <c r="B142" s="38"/>
      <c r="C142" s="212" t="s">
        <v>8</v>
      </c>
      <c r="D142" s="212" t="s">
        <v>128</v>
      </c>
      <c r="E142" s="213" t="s">
        <v>210</v>
      </c>
      <c r="F142" s="214" t="s">
        <v>211</v>
      </c>
      <c r="G142" s="215" t="s">
        <v>207</v>
      </c>
      <c r="H142" s="216">
        <v>51</v>
      </c>
      <c r="I142" s="217"/>
      <c r="J142" s="218">
        <f>ROUND(I142*H142,2)</f>
        <v>0</v>
      </c>
      <c r="K142" s="214" t="s">
        <v>132</v>
      </c>
      <c r="L142" s="43"/>
      <c r="M142" s="219" t="s">
        <v>19</v>
      </c>
      <c r="N142" s="220" t="s">
        <v>48</v>
      </c>
      <c r="O142" s="83"/>
      <c r="P142" s="221">
        <f>O142*H142</f>
        <v>0</v>
      </c>
      <c r="Q142" s="221">
        <v>0.00048999999999999998</v>
      </c>
      <c r="R142" s="221">
        <f>Q142*H142</f>
        <v>0.024989999999999998</v>
      </c>
      <c r="S142" s="221">
        <v>0</v>
      </c>
      <c r="T142" s="222">
        <f>S142*H142</f>
        <v>0</v>
      </c>
      <c r="AR142" s="223" t="s">
        <v>133</v>
      </c>
      <c r="AT142" s="223" t="s">
        <v>128</v>
      </c>
      <c r="AU142" s="223" t="s">
        <v>87</v>
      </c>
      <c r="AY142" s="17" t="s">
        <v>126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85</v>
      </c>
      <c r="BK142" s="224">
        <f>ROUND(I142*H142,2)</f>
        <v>0</v>
      </c>
      <c r="BL142" s="17" t="s">
        <v>133</v>
      </c>
      <c r="BM142" s="223" t="s">
        <v>212</v>
      </c>
    </row>
    <row r="143" s="12" customFormat="1">
      <c r="B143" s="225"/>
      <c r="C143" s="226"/>
      <c r="D143" s="227" t="s">
        <v>135</v>
      </c>
      <c r="E143" s="228" t="s">
        <v>19</v>
      </c>
      <c r="F143" s="229" t="s">
        <v>213</v>
      </c>
      <c r="G143" s="226"/>
      <c r="H143" s="230">
        <v>51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135</v>
      </c>
      <c r="AU143" s="236" t="s">
        <v>87</v>
      </c>
      <c r="AV143" s="12" t="s">
        <v>87</v>
      </c>
      <c r="AW143" s="12" t="s">
        <v>36</v>
      </c>
      <c r="AX143" s="12" t="s">
        <v>77</v>
      </c>
      <c r="AY143" s="236" t="s">
        <v>126</v>
      </c>
    </row>
    <row r="144" s="14" customFormat="1">
      <c r="B144" s="248"/>
      <c r="C144" s="249"/>
      <c r="D144" s="227" t="s">
        <v>135</v>
      </c>
      <c r="E144" s="250" t="s">
        <v>19</v>
      </c>
      <c r="F144" s="251" t="s">
        <v>149</v>
      </c>
      <c r="G144" s="249"/>
      <c r="H144" s="250" t="s">
        <v>19</v>
      </c>
      <c r="I144" s="252"/>
      <c r="J144" s="249"/>
      <c r="K144" s="249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135</v>
      </c>
      <c r="AU144" s="257" t="s">
        <v>87</v>
      </c>
      <c r="AV144" s="14" t="s">
        <v>85</v>
      </c>
      <c r="AW144" s="14" t="s">
        <v>36</v>
      </c>
      <c r="AX144" s="14" t="s">
        <v>77</v>
      </c>
      <c r="AY144" s="257" t="s">
        <v>126</v>
      </c>
    </row>
    <row r="145" s="13" customFormat="1">
      <c r="B145" s="237"/>
      <c r="C145" s="238"/>
      <c r="D145" s="227" t="s">
        <v>135</v>
      </c>
      <c r="E145" s="239" t="s">
        <v>19</v>
      </c>
      <c r="F145" s="240" t="s">
        <v>137</v>
      </c>
      <c r="G145" s="238"/>
      <c r="H145" s="241">
        <v>51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135</v>
      </c>
      <c r="AU145" s="247" t="s">
        <v>87</v>
      </c>
      <c r="AV145" s="13" t="s">
        <v>133</v>
      </c>
      <c r="AW145" s="13" t="s">
        <v>36</v>
      </c>
      <c r="AX145" s="13" t="s">
        <v>85</v>
      </c>
      <c r="AY145" s="247" t="s">
        <v>126</v>
      </c>
    </row>
    <row r="146" s="1" customFormat="1" ht="24" customHeight="1">
      <c r="B146" s="38"/>
      <c r="C146" s="212" t="s">
        <v>214</v>
      </c>
      <c r="D146" s="212" t="s">
        <v>128</v>
      </c>
      <c r="E146" s="213" t="s">
        <v>215</v>
      </c>
      <c r="F146" s="214" t="s">
        <v>216</v>
      </c>
      <c r="G146" s="215" t="s">
        <v>131</v>
      </c>
      <c r="H146" s="216">
        <v>6.0990000000000002</v>
      </c>
      <c r="I146" s="217"/>
      <c r="J146" s="218">
        <f>ROUND(I146*H146,2)</f>
        <v>0</v>
      </c>
      <c r="K146" s="214" t="s">
        <v>132</v>
      </c>
      <c r="L146" s="43"/>
      <c r="M146" s="219" t="s">
        <v>19</v>
      </c>
      <c r="N146" s="220" t="s">
        <v>48</v>
      </c>
      <c r="O146" s="83"/>
      <c r="P146" s="221">
        <f>O146*H146</f>
        <v>0</v>
      </c>
      <c r="Q146" s="221">
        <v>2.45329</v>
      </c>
      <c r="R146" s="221">
        <f>Q146*H146</f>
        <v>14.96261571</v>
      </c>
      <c r="S146" s="221">
        <v>0</v>
      </c>
      <c r="T146" s="222">
        <f>S146*H146</f>
        <v>0</v>
      </c>
      <c r="AR146" s="223" t="s">
        <v>133</v>
      </c>
      <c r="AT146" s="223" t="s">
        <v>128</v>
      </c>
      <c r="AU146" s="223" t="s">
        <v>87</v>
      </c>
      <c r="AY146" s="17" t="s">
        <v>126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85</v>
      </c>
      <c r="BK146" s="224">
        <f>ROUND(I146*H146,2)</f>
        <v>0</v>
      </c>
      <c r="BL146" s="17" t="s">
        <v>133</v>
      </c>
      <c r="BM146" s="223" t="s">
        <v>217</v>
      </c>
    </row>
    <row r="147" s="12" customFormat="1">
      <c r="B147" s="225"/>
      <c r="C147" s="226"/>
      <c r="D147" s="227" t="s">
        <v>135</v>
      </c>
      <c r="E147" s="228" t="s">
        <v>19</v>
      </c>
      <c r="F147" s="229" t="s">
        <v>157</v>
      </c>
      <c r="G147" s="226"/>
      <c r="H147" s="230">
        <v>2.7360000000000002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135</v>
      </c>
      <c r="AU147" s="236" t="s">
        <v>87</v>
      </c>
      <c r="AV147" s="12" t="s">
        <v>87</v>
      </c>
      <c r="AW147" s="12" t="s">
        <v>36</v>
      </c>
      <c r="AX147" s="12" t="s">
        <v>77</v>
      </c>
      <c r="AY147" s="236" t="s">
        <v>126</v>
      </c>
    </row>
    <row r="148" s="14" customFormat="1">
      <c r="B148" s="248"/>
      <c r="C148" s="249"/>
      <c r="D148" s="227" t="s">
        <v>135</v>
      </c>
      <c r="E148" s="250" t="s">
        <v>19</v>
      </c>
      <c r="F148" s="251" t="s">
        <v>158</v>
      </c>
      <c r="G148" s="249"/>
      <c r="H148" s="250" t="s">
        <v>19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135</v>
      </c>
      <c r="AU148" s="257" t="s">
        <v>87</v>
      </c>
      <c r="AV148" s="14" t="s">
        <v>85</v>
      </c>
      <c r="AW148" s="14" t="s">
        <v>36</v>
      </c>
      <c r="AX148" s="14" t="s">
        <v>77</v>
      </c>
      <c r="AY148" s="257" t="s">
        <v>126</v>
      </c>
    </row>
    <row r="149" s="12" customFormat="1">
      <c r="B149" s="225"/>
      <c r="C149" s="226"/>
      <c r="D149" s="227" t="s">
        <v>135</v>
      </c>
      <c r="E149" s="228" t="s">
        <v>19</v>
      </c>
      <c r="F149" s="229" t="s">
        <v>159</v>
      </c>
      <c r="G149" s="226"/>
      <c r="H149" s="230">
        <v>2.8130000000000002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135</v>
      </c>
      <c r="AU149" s="236" t="s">
        <v>87</v>
      </c>
      <c r="AV149" s="12" t="s">
        <v>87</v>
      </c>
      <c r="AW149" s="12" t="s">
        <v>36</v>
      </c>
      <c r="AX149" s="12" t="s">
        <v>77</v>
      </c>
      <c r="AY149" s="236" t="s">
        <v>126</v>
      </c>
    </row>
    <row r="150" s="14" customFormat="1">
      <c r="B150" s="248"/>
      <c r="C150" s="249"/>
      <c r="D150" s="227" t="s">
        <v>135</v>
      </c>
      <c r="E150" s="250" t="s">
        <v>19</v>
      </c>
      <c r="F150" s="251" t="s">
        <v>160</v>
      </c>
      <c r="G150" s="249"/>
      <c r="H150" s="250" t="s">
        <v>19</v>
      </c>
      <c r="I150" s="252"/>
      <c r="J150" s="249"/>
      <c r="K150" s="249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135</v>
      </c>
      <c r="AU150" s="257" t="s">
        <v>87</v>
      </c>
      <c r="AV150" s="14" t="s">
        <v>85</v>
      </c>
      <c r="AW150" s="14" t="s">
        <v>36</v>
      </c>
      <c r="AX150" s="14" t="s">
        <v>77</v>
      </c>
      <c r="AY150" s="257" t="s">
        <v>126</v>
      </c>
    </row>
    <row r="151" s="12" customFormat="1">
      <c r="B151" s="225"/>
      <c r="C151" s="226"/>
      <c r="D151" s="227" t="s">
        <v>135</v>
      </c>
      <c r="E151" s="228" t="s">
        <v>19</v>
      </c>
      <c r="F151" s="229" t="s">
        <v>161</v>
      </c>
      <c r="G151" s="226"/>
      <c r="H151" s="230">
        <v>0.55000000000000004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135</v>
      </c>
      <c r="AU151" s="236" t="s">
        <v>87</v>
      </c>
      <c r="AV151" s="12" t="s">
        <v>87</v>
      </c>
      <c r="AW151" s="12" t="s">
        <v>36</v>
      </c>
      <c r="AX151" s="12" t="s">
        <v>77</v>
      </c>
      <c r="AY151" s="236" t="s">
        <v>126</v>
      </c>
    </row>
    <row r="152" s="14" customFormat="1">
      <c r="B152" s="248"/>
      <c r="C152" s="249"/>
      <c r="D152" s="227" t="s">
        <v>135</v>
      </c>
      <c r="E152" s="250" t="s">
        <v>19</v>
      </c>
      <c r="F152" s="251" t="s">
        <v>162</v>
      </c>
      <c r="G152" s="249"/>
      <c r="H152" s="250" t="s">
        <v>19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135</v>
      </c>
      <c r="AU152" s="257" t="s">
        <v>87</v>
      </c>
      <c r="AV152" s="14" t="s">
        <v>85</v>
      </c>
      <c r="AW152" s="14" t="s">
        <v>36</v>
      </c>
      <c r="AX152" s="14" t="s">
        <v>77</v>
      </c>
      <c r="AY152" s="257" t="s">
        <v>126</v>
      </c>
    </row>
    <row r="153" s="13" customFormat="1">
      <c r="B153" s="237"/>
      <c r="C153" s="238"/>
      <c r="D153" s="227" t="s">
        <v>135</v>
      </c>
      <c r="E153" s="239" t="s">
        <v>19</v>
      </c>
      <c r="F153" s="240" t="s">
        <v>137</v>
      </c>
      <c r="G153" s="238"/>
      <c r="H153" s="241">
        <v>6.0990000000000002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AT153" s="247" t="s">
        <v>135</v>
      </c>
      <c r="AU153" s="247" t="s">
        <v>87</v>
      </c>
      <c r="AV153" s="13" t="s">
        <v>133</v>
      </c>
      <c r="AW153" s="13" t="s">
        <v>36</v>
      </c>
      <c r="AX153" s="13" t="s">
        <v>85</v>
      </c>
      <c r="AY153" s="247" t="s">
        <v>126</v>
      </c>
    </row>
    <row r="154" s="1" customFormat="1" ht="16.5" customHeight="1">
      <c r="B154" s="38"/>
      <c r="C154" s="212" t="s">
        <v>218</v>
      </c>
      <c r="D154" s="212" t="s">
        <v>128</v>
      </c>
      <c r="E154" s="213" t="s">
        <v>219</v>
      </c>
      <c r="F154" s="214" t="s">
        <v>220</v>
      </c>
      <c r="G154" s="215" t="s">
        <v>180</v>
      </c>
      <c r="H154" s="216">
        <v>19.039999999999999</v>
      </c>
      <c r="I154" s="217"/>
      <c r="J154" s="218">
        <f>ROUND(I154*H154,2)</f>
        <v>0</v>
      </c>
      <c r="K154" s="214" t="s">
        <v>132</v>
      </c>
      <c r="L154" s="43"/>
      <c r="M154" s="219" t="s">
        <v>19</v>
      </c>
      <c r="N154" s="220" t="s">
        <v>48</v>
      </c>
      <c r="O154" s="83"/>
      <c r="P154" s="221">
        <f>O154*H154</f>
        <v>0</v>
      </c>
      <c r="Q154" s="221">
        <v>0.00264</v>
      </c>
      <c r="R154" s="221">
        <f>Q154*H154</f>
        <v>0.050265600000000001</v>
      </c>
      <c r="S154" s="221">
        <v>0</v>
      </c>
      <c r="T154" s="222">
        <f>S154*H154</f>
        <v>0</v>
      </c>
      <c r="AR154" s="223" t="s">
        <v>133</v>
      </c>
      <c r="AT154" s="223" t="s">
        <v>128</v>
      </c>
      <c r="AU154" s="223" t="s">
        <v>87</v>
      </c>
      <c r="AY154" s="17" t="s">
        <v>126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85</v>
      </c>
      <c r="BK154" s="224">
        <f>ROUND(I154*H154,2)</f>
        <v>0</v>
      </c>
      <c r="BL154" s="17" t="s">
        <v>133</v>
      </c>
      <c r="BM154" s="223" t="s">
        <v>221</v>
      </c>
    </row>
    <row r="155" s="12" customFormat="1">
      <c r="B155" s="225"/>
      <c r="C155" s="226"/>
      <c r="D155" s="227" t="s">
        <v>135</v>
      </c>
      <c r="E155" s="228" t="s">
        <v>19</v>
      </c>
      <c r="F155" s="229" t="s">
        <v>222</v>
      </c>
      <c r="G155" s="226"/>
      <c r="H155" s="230">
        <v>13.44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135</v>
      </c>
      <c r="AU155" s="236" t="s">
        <v>87</v>
      </c>
      <c r="AV155" s="12" t="s">
        <v>87</v>
      </c>
      <c r="AW155" s="12" t="s">
        <v>36</v>
      </c>
      <c r="AX155" s="12" t="s">
        <v>77</v>
      </c>
      <c r="AY155" s="236" t="s">
        <v>126</v>
      </c>
    </row>
    <row r="156" s="14" customFormat="1">
      <c r="B156" s="248"/>
      <c r="C156" s="249"/>
      <c r="D156" s="227" t="s">
        <v>135</v>
      </c>
      <c r="E156" s="250" t="s">
        <v>19</v>
      </c>
      <c r="F156" s="251" t="s">
        <v>158</v>
      </c>
      <c r="G156" s="249"/>
      <c r="H156" s="250" t="s">
        <v>19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135</v>
      </c>
      <c r="AU156" s="257" t="s">
        <v>87</v>
      </c>
      <c r="AV156" s="14" t="s">
        <v>85</v>
      </c>
      <c r="AW156" s="14" t="s">
        <v>36</v>
      </c>
      <c r="AX156" s="14" t="s">
        <v>77</v>
      </c>
      <c r="AY156" s="257" t="s">
        <v>126</v>
      </c>
    </row>
    <row r="157" s="12" customFormat="1">
      <c r="B157" s="225"/>
      <c r="C157" s="226"/>
      <c r="D157" s="227" t="s">
        <v>135</v>
      </c>
      <c r="E157" s="228" t="s">
        <v>19</v>
      </c>
      <c r="F157" s="229" t="s">
        <v>223</v>
      </c>
      <c r="G157" s="226"/>
      <c r="H157" s="230">
        <v>4.2000000000000002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135</v>
      </c>
      <c r="AU157" s="236" t="s">
        <v>87</v>
      </c>
      <c r="AV157" s="12" t="s">
        <v>87</v>
      </c>
      <c r="AW157" s="12" t="s">
        <v>36</v>
      </c>
      <c r="AX157" s="12" t="s">
        <v>77</v>
      </c>
      <c r="AY157" s="236" t="s">
        <v>126</v>
      </c>
    </row>
    <row r="158" s="14" customFormat="1">
      <c r="B158" s="248"/>
      <c r="C158" s="249"/>
      <c r="D158" s="227" t="s">
        <v>135</v>
      </c>
      <c r="E158" s="250" t="s">
        <v>19</v>
      </c>
      <c r="F158" s="251" t="s">
        <v>160</v>
      </c>
      <c r="G158" s="249"/>
      <c r="H158" s="250" t="s">
        <v>19</v>
      </c>
      <c r="I158" s="252"/>
      <c r="J158" s="249"/>
      <c r="K158" s="249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135</v>
      </c>
      <c r="AU158" s="257" t="s">
        <v>87</v>
      </c>
      <c r="AV158" s="14" t="s">
        <v>85</v>
      </c>
      <c r="AW158" s="14" t="s">
        <v>36</v>
      </c>
      <c r="AX158" s="14" t="s">
        <v>77</v>
      </c>
      <c r="AY158" s="257" t="s">
        <v>126</v>
      </c>
    </row>
    <row r="159" s="12" customFormat="1">
      <c r="B159" s="225"/>
      <c r="C159" s="226"/>
      <c r="D159" s="227" t="s">
        <v>135</v>
      </c>
      <c r="E159" s="228" t="s">
        <v>19</v>
      </c>
      <c r="F159" s="229" t="s">
        <v>224</v>
      </c>
      <c r="G159" s="226"/>
      <c r="H159" s="230">
        <v>1.3999999999999999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135</v>
      </c>
      <c r="AU159" s="236" t="s">
        <v>87</v>
      </c>
      <c r="AV159" s="12" t="s">
        <v>87</v>
      </c>
      <c r="AW159" s="12" t="s">
        <v>36</v>
      </c>
      <c r="AX159" s="12" t="s">
        <v>77</v>
      </c>
      <c r="AY159" s="236" t="s">
        <v>126</v>
      </c>
    </row>
    <row r="160" s="14" customFormat="1">
      <c r="B160" s="248"/>
      <c r="C160" s="249"/>
      <c r="D160" s="227" t="s">
        <v>135</v>
      </c>
      <c r="E160" s="250" t="s">
        <v>19</v>
      </c>
      <c r="F160" s="251" t="s">
        <v>162</v>
      </c>
      <c r="G160" s="249"/>
      <c r="H160" s="250" t="s">
        <v>19</v>
      </c>
      <c r="I160" s="252"/>
      <c r="J160" s="249"/>
      <c r="K160" s="249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135</v>
      </c>
      <c r="AU160" s="257" t="s">
        <v>87</v>
      </c>
      <c r="AV160" s="14" t="s">
        <v>85</v>
      </c>
      <c r="AW160" s="14" t="s">
        <v>36</v>
      </c>
      <c r="AX160" s="14" t="s">
        <v>77</v>
      </c>
      <c r="AY160" s="257" t="s">
        <v>126</v>
      </c>
    </row>
    <row r="161" s="13" customFormat="1">
      <c r="B161" s="237"/>
      <c r="C161" s="238"/>
      <c r="D161" s="227" t="s">
        <v>135</v>
      </c>
      <c r="E161" s="239" t="s">
        <v>19</v>
      </c>
      <c r="F161" s="240" t="s">
        <v>137</v>
      </c>
      <c r="G161" s="238"/>
      <c r="H161" s="241">
        <v>19.039999999999999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135</v>
      </c>
      <c r="AU161" s="247" t="s">
        <v>87</v>
      </c>
      <c r="AV161" s="13" t="s">
        <v>133</v>
      </c>
      <c r="AW161" s="13" t="s">
        <v>36</v>
      </c>
      <c r="AX161" s="13" t="s">
        <v>85</v>
      </c>
      <c r="AY161" s="247" t="s">
        <v>126</v>
      </c>
    </row>
    <row r="162" s="1" customFormat="1" ht="16.5" customHeight="1">
      <c r="B162" s="38"/>
      <c r="C162" s="212" t="s">
        <v>225</v>
      </c>
      <c r="D162" s="212" t="s">
        <v>128</v>
      </c>
      <c r="E162" s="213" t="s">
        <v>226</v>
      </c>
      <c r="F162" s="214" t="s">
        <v>227</v>
      </c>
      <c r="G162" s="215" t="s">
        <v>180</v>
      </c>
      <c r="H162" s="216">
        <v>19.039999999999999</v>
      </c>
      <c r="I162" s="217"/>
      <c r="J162" s="218">
        <f>ROUND(I162*H162,2)</f>
        <v>0</v>
      </c>
      <c r="K162" s="214" t="s">
        <v>132</v>
      </c>
      <c r="L162" s="43"/>
      <c r="M162" s="219" t="s">
        <v>19</v>
      </c>
      <c r="N162" s="220" t="s">
        <v>48</v>
      </c>
      <c r="O162" s="83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AR162" s="223" t="s">
        <v>133</v>
      </c>
      <c r="AT162" s="223" t="s">
        <v>128</v>
      </c>
      <c r="AU162" s="223" t="s">
        <v>87</v>
      </c>
      <c r="AY162" s="17" t="s">
        <v>126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85</v>
      </c>
      <c r="BK162" s="224">
        <f>ROUND(I162*H162,2)</f>
        <v>0</v>
      </c>
      <c r="BL162" s="17" t="s">
        <v>133</v>
      </c>
      <c r="BM162" s="223" t="s">
        <v>228</v>
      </c>
    </row>
    <row r="163" s="11" customFormat="1" ht="22.8" customHeight="1">
      <c r="B163" s="196"/>
      <c r="C163" s="197"/>
      <c r="D163" s="198" t="s">
        <v>76</v>
      </c>
      <c r="E163" s="210" t="s">
        <v>142</v>
      </c>
      <c r="F163" s="210" t="s">
        <v>229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SUM(P164:P165)</f>
        <v>0</v>
      </c>
      <c r="Q163" s="204"/>
      <c r="R163" s="205">
        <f>SUM(R164:R165)</f>
        <v>0.308</v>
      </c>
      <c r="S163" s="204"/>
      <c r="T163" s="206">
        <f>SUM(T164:T165)</f>
        <v>0</v>
      </c>
      <c r="AR163" s="207" t="s">
        <v>85</v>
      </c>
      <c r="AT163" s="208" t="s">
        <v>76</v>
      </c>
      <c r="AU163" s="208" t="s">
        <v>85</v>
      </c>
      <c r="AY163" s="207" t="s">
        <v>126</v>
      </c>
      <c r="BK163" s="209">
        <f>SUM(BK164:BK165)</f>
        <v>0</v>
      </c>
    </row>
    <row r="164" s="1" customFormat="1" ht="24" customHeight="1">
      <c r="B164" s="38"/>
      <c r="C164" s="212" t="s">
        <v>230</v>
      </c>
      <c r="D164" s="212" t="s">
        <v>128</v>
      </c>
      <c r="E164" s="213" t="s">
        <v>231</v>
      </c>
      <c r="F164" s="214" t="s">
        <v>232</v>
      </c>
      <c r="G164" s="215" t="s">
        <v>233</v>
      </c>
      <c r="H164" s="216">
        <v>2</v>
      </c>
      <c r="I164" s="217"/>
      <c r="J164" s="218">
        <f>ROUND(I164*H164,2)</f>
        <v>0</v>
      </c>
      <c r="K164" s="214" t="s">
        <v>132</v>
      </c>
      <c r="L164" s="43"/>
      <c r="M164" s="219" t="s">
        <v>19</v>
      </c>
      <c r="N164" s="220" t="s">
        <v>48</v>
      </c>
      <c r="O164" s="83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AR164" s="223" t="s">
        <v>133</v>
      </c>
      <c r="AT164" s="223" t="s">
        <v>128</v>
      </c>
      <c r="AU164" s="223" t="s">
        <v>87</v>
      </c>
      <c r="AY164" s="17" t="s">
        <v>126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85</v>
      </c>
      <c r="BK164" s="224">
        <f>ROUND(I164*H164,2)</f>
        <v>0</v>
      </c>
      <c r="BL164" s="17" t="s">
        <v>133</v>
      </c>
      <c r="BM164" s="223" t="s">
        <v>234</v>
      </c>
    </row>
    <row r="165" s="1" customFormat="1" ht="16.5" customHeight="1">
      <c r="B165" s="38"/>
      <c r="C165" s="258" t="s">
        <v>235</v>
      </c>
      <c r="D165" s="258" t="s">
        <v>183</v>
      </c>
      <c r="E165" s="259" t="s">
        <v>236</v>
      </c>
      <c r="F165" s="260" t="s">
        <v>237</v>
      </c>
      <c r="G165" s="261" t="s">
        <v>233</v>
      </c>
      <c r="H165" s="262">
        <v>2</v>
      </c>
      <c r="I165" s="263"/>
      <c r="J165" s="264">
        <f>ROUND(I165*H165,2)</f>
        <v>0</v>
      </c>
      <c r="K165" s="260" t="s">
        <v>132</v>
      </c>
      <c r="L165" s="265"/>
      <c r="M165" s="266" t="s">
        <v>19</v>
      </c>
      <c r="N165" s="267" t="s">
        <v>48</v>
      </c>
      <c r="O165" s="83"/>
      <c r="P165" s="221">
        <f>O165*H165</f>
        <v>0</v>
      </c>
      <c r="Q165" s="221">
        <v>0.154</v>
      </c>
      <c r="R165" s="221">
        <f>Q165*H165</f>
        <v>0.308</v>
      </c>
      <c r="S165" s="221">
        <v>0</v>
      </c>
      <c r="T165" s="222">
        <f>S165*H165</f>
        <v>0</v>
      </c>
      <c r="AR165" s="223" t="s">
        <v>171</v>
      </c>
      <c r="AT165" s="223" t="s">
        <v>183</v>
      </c>
      <c r="AU165" s="223" t="s">
        <v>87</v>
      </c>
      <c r="AY165" s="17" t="s">
        <v>126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85</v>
      </c>
      <c r="BK165" s="224">
        <f>ROUND(I165*H165,2)</f>
        <v>0</v>
      </c>
      <c r="BL165" s="17" t="s">
        <v>133</v>
      </c>
      <c r="BM165" s="223" t="s">
        <v>238</v>
      </c>
    </row>
    <row r="166" s="11" customFormat="1" ht="22.8" customHeight="1">
      <c r="B166" s="196"/>
      <c r="C166" s="197"/>
      <c r="D166" s="198" t="s">
        <v>76</v>
      </c>
      <c r="E166" s="210" t="s">
        <v>153</v>
      </c>
      <c r="F166" s="210" t="s">
        <v>239</v>
      </c>
      <c r="G166" s="197"/>
      <c r="H166" s="197"/>
      <c r="I166" s="200"/>
      <c r="J166" s="211">
        <f>BK166</f>
        <v>0</v>
      </c>
      <c r="K166" s="197"/>
      <c r="L166" s="202"/>
      <c r="M166" s="203"/>
      <c r="N166" s="204"/>
      <c r="O166" s="204"/>
      <c r="P166" s="205">
        <f>SUM(P167:P183)</f>
        <v>0</v>
      </c>
      <c r="Q166" s="204"/>
      <c r="R166" s="205">
        <f>SUM(R167:R183)</f>
        <v>65.324979999999996</v>
      </c>
      <c r="S166" s="204"/>
      <c r="T166" s="206">
        <f>SUM(T167:T183)</f>
        <v>0</v>
      </c>
      <c r="AR166" s="207" t="s">
        <v>85</v>
      </c>
      <c r="AT166" s="208" t="s">
        <v>76</v>
      </c>
      <c r="AU166" s="208" t="s">
        <v>85</v>
      </c>
      <c r="AY166" s="207" t="s">
        <v>126</v>
      </c>
      <c r="BK166" s="209">
        <f>SUM(BK167:BK183)</f>
        <v>0</v>
      </c>
    </row>
    <row r="167" s="1" customFormat="1" ht="36" customHeight="1">
      <c r="B167" s="38"/>
      <c r="C167" s="212" t="s">
        <v>7</v>
      </c>
      <c r="D167" s="212" t="s">
        <v>128</v>
      </c>
      <c r="E167" s="213" t="s">
        <v>240</v>
      </c>
      <c r="F167" s="214" t="s">
        <v>241</v>
      </c>
      <c r="G167" s="215" t="s">
        <v>180</v>
      </c>
      <c r="H167" s="216">
        <v>518</v>
      </c>
      <c r="I167" s="217"/>
      <c r="J167" s="218">
        <f>ROUND(I167*H167,2)</f>
        <v>0</v>
      </c>
      <c r="K167" s="214" t="s">
        <v>132</v>
      </c>
      <c r="L167" s="43"/>
      <c r="M167" s="219" t="s">
        <v>19</v>
      </c>
      <c r="N167" s="220" t="s">
        <v>48</v>
      </c>
      <c r="O167" s="83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AR167" s="223" t="s">
        <v>133</v>
      </c>
      <c r="AT167" s="223" t="s">
        <v>128</v>
      </c>
      <c r="AU167" s="223" t="s">
        <v>87</v>
      </c>
      <c r="AY167" s="17" t="s">
        <v>126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85</v>
      </c>
      <c r="BK167" s="224">
        <f>ROUND(I167*H167,2)</f>
        <v>0</v>
      </c>
      <c r="BL167" s="17" t="s">
        <v>133</v>
      </c>
      <c r="BM167" s="223" t="s">
        <v>242</v>
      </c>
    </row>
    <row r="168" s="1" customFormat="1" ht="36" customHeight="1">
      <c r="B168" s="38"/>
      <c r="C168" s="212" t="s">
        <v>243</v>
      </c>
      <c r="D168" s="212" t="s">
        <v>128</v>
      </c>
      <c r="E168" s="213" t="s">
        <v>244</v>
      </c>
      <c r="F168" s="214" t="s">
        <v>245</v>
      </c>
      <c r="G168" s="215" t="s">
        <v>180</v>
      </c>
      <c r="H168" s="216">
        <v>518</v>
      </c>
      <c r="I168" s="217"/>
      <c r="J168" s="218">
        <f>ROUND(I168*H168,2)</f>
        <v>0</v>
      </c>
      <c r="K168" s="214" t="s">
        <v>132</v>
      </c>
      <c r="L168" s="43"/>
      <c r="M168" s="219" t="s">
        <v>19</v>
      </c>
      <c r="N168" s="220" t="s">
        <v>48</v>
      </c>
      <c r="O168" s="83"/>
      <c r="P168" s="221">
        <f>O168*H168</f>
        <v>0</v>
      </c>
      <c r="Q168" s="221">
        <v>0.105</v>
      </c>
      <c r="R168" s="221">
        <f>Q168*H168</f>
        <v>54.390000000000001</v>
      </c>
      <c r="S168" s="221">
        <v>0</v>
      </c>
      <c r="T168" s="222">
        <f>S168*H168</f>
        <v>0</v>
      </c>
      <c r="AR168" s="223" t="s">
        <v>133</v>
      </c>
      <c r="AT168" s="223" t="s">
        <v>128</v>
      </c>
      <c r="AU168" s="223" t="s">
        <v>87</v>
      </c>
      <c r="AY168" s="17" t="s">
        <v>126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85</v>
      </c>
      <c r="BK168" s="224">
        <f>ROUND(I168*H168,2)</f>
        <v>0</v>
      </c>
      <c r="BL168" s="17" t="s">
        <v>133</v>
      </c>
      <c r="BM168" s="223" t="s">
        <v>246</v>
      </c>
    </row>
    <row r="169" s="1" customFormat="1" ht="36" customHeight="1">
      <c r="B169" s="38"/>
      <c r="C169" s="212" t="s">
        <v>247</v>
      </c>
      <c r="D169" s="212" t="s">
        <v>128</v>
      </c>
      <c r="E169" s="213" t="s">
        <v>248</v>
      </c>
      <c r="F169" s="214" t="s">
        <v>249</v>
      </c>
      <c r="G169" s="215" t="s">
        <v>180</v>
      </c>
      <c r="H169" s="216">
        <v>518</v>
      </c>
      <c r="I169" s="217"/>
      <c r="J169" s="218">
        <f>ROUND(I169*H169,2)</f>
        <v>0</v>
      </c>
      <c r="K169" s="214" t="s">
        <v>132</v>
      </c>
      <c r="L169" s="43"/>
      <c r="M169" s="219" t="s">
        <v>19</v>
      </c>
      <c r="N169" s="220" t="s">
        <v>48</v>
      </c>
      <c r="O169" s="83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AR169" s="223" t="s">
        <v>133</v>
      </c>
      <c r="AT169" s="223" t="s">
        <v>128</v>
      </c>
      <c r="AU169" s="223" t="s">
        <v>87</v>
      </c>
      <c r="AY169" s="17" t="s">
        <v>126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85</v>
      </c>
      <c r="BK169" s="224">
        <f>ROUND(I169*H169,2)</f>
        <v>0</v>
      </c>
      <c r="BL169" s="17" t="s">
        <v>133</v>
      </c>
      <c r="BM169" s="223" t="s">
        <v>250</v>
      </c>
    </row>
    <row r="170" s="12" customFormat="1">
      <c r="B170" s="225"/>
      <c r="C170" s="226"/>
      <c r="D170" s="227" t="s">
        <v>135</v>
      </c>
      <c r="E170" s="228" t="s">
        <v>19</v>
      </c>
      <c r="F170" s="229" t="s">
        <v>251</v>
      </c>
      <c r="G170" s="226"/>
      <c r="H170" s="230">
        <v>512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135</v>
      </c>
      <c r="AU170" s="236" t="s">
        <v>87</v>
      </c>
      <c r="AV170" s="12" t="s">
        <v>87</v>
      </c>
      <c r="AW170" s="12" t="s">
        <v>36</v>
      </c>
      <c r="AX170" s="12" t="s">
        <v>77</v>
      </c>
      <c r="AY170" s="236" t="s">
        <v>126</v>
      </c>
    </row>
    <row r="171" s="12" customFormat="1">
      <c r="B171" s="225"/>
      <c r="C171" s="226"/>
      <c r="D171" s="227" t="s">
        <v>135</v>
      </c>
      <c r="E171" s="228" t="s">
        <v>19</v>
      </c>
      <c r="F171" s="229" t="s">
        <v>252</v>
      </c>
      <c r="G171" s="226"/>
      <c r="H171" s="230">
        <v>6</v>
      </c>
      <c r="I171" s="231"/>
      <c r="J171" s="226"/>
      <c r="K171" s="226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135</v>
      </c>
      <c r="AU171" s="236" t="s">
        <v>87</v>
      </c>
      <c r="AV171" s="12" t="s">
        <v>87</v>
      </c>
      <c r="AW171" s="12" t="s">
        <v>36</v>
      </c>
      <c r="AX171" s="12" t="s">
        <v>77</v>
      </c>
      <c r="AY171" s="236" t="s">
        <v>126</v>
      </c>
    </row>
    <row r="172" s="13" customFormat="1">
      <c r="B172" s="237"/>
      <c r="C172" s="238"/>
      <c r="D172" s="227" t="s">
        <v>135</v>
      </c>
      <c r="E172" s="239" t="s">
        <v>19</v>
      </c>
      <c r="F172" s="240" t="s">
        <v>137</v>
      </c>
      <c r="G172" s="238"/>
      <c r="H172" s="241">
        <v>518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135</v>
      </c>
      <c r="AU172" s="247" t="s">
        <v>87</v>
      </c>
      <c r="AV172" s="13" t="s">
        <v>133</v>
      </c>
      <c r="AW172" s="13" t="s">
        <v>36</v>
      </c>
      <c r="AX172" s="13" t="s">
        <v>85</v>
      </c>
      <c r="AY172" s="247" t="s">
        <v>126</v>
      </c>
    </row>
    <row r="173" s="1" customFormat="1" ht="36" customHeight="1">
      <c r="B173" s="38"/>
      <c r="C173" s="212" t="s">
        <v>253</v>
      </c>
      <c r="D173" s="212" t="s">
        <v>128</v>
      </c>
      <c r="E173" s="213" t="s">
        <v>254</v>
      </c>
      <c r="F173" s="214" t="s">
        <v>255</v>
      </c>
      <c r="G173" s="215" t="s">
        <v>180</v>
      </c>
      <c r="H173" s="216">
        <v>518</v>
      </c>
      <c r="I173" s="217"/>
      <c r="J173" s="218">
        <f>ROUND(I173*H173,2)</f>
        <v>0</v>
      </c>
      <c r="K173" s="214" t="s">
        <v>132</v>
      </c>
      <c r="L173" s="43"/>
      <c r="M173" s="219" t="s">
        <v>19</v>
      </c>
      <c r="N173" s="220" t="s">
        <v>48</v>
      </c>
      <c r="O173" s="83"/>
      <c r="P173" s="221">
        <f>O173*H173</f>
        <v>0</v>
      </c>
      <c r="Q173" s="221">
        <v>0.02111</v>
      </c>
      <c r="R173" s="221">
        <f>Q173*H173</f>
        <v>10.93498</v>
      </c>
      <c r="S173" s="221">
        <v>0</v>
      </c>
      <c r="T173" s="222">
        <f>S173*H173</f>
        <v>0</v>
      </c>
      <c r="AR173" s="223" t="s">
        <v>133</v>
      </c>
      <c r="AT173" s="223" t="s">
        <v>128</v>
      </c>
      <c r="AU173" s="223" t="s">
        <v>87</v>
      </c>
      <c r="AY173" s="17" t="s">
        <v>126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85</v>
      </c>
      <c r="BK173" s="224">
        <f>ROUND(I173*H173,2)</f>
        <v>0</v>
      </c>
      <c r="BL173" s="17" t="s">
        <v>133</v>
      </c>
      <c r="BM173" s="223" t="s">
        <v>256</v>
      </c>
    </row>
    <row r="174" s="1" customFormat="1" ht="24" customHeight="1">
      <c r="B174" s="38"/>
      <c r="C174" s="212" t="s">
        <v>257</v>
      </c>
      <c r="D174" s="212" t="s">
        <v>128</v>
      </c>
      <c r="E174" s="213" t="s">
        <v>258</v>
      </c>
      <c r="F174" s="214" t="s">
        <v>259</v>
      </c>
      <c r="G174" s="215" t="s">
        <v>180</v>
      </c>
      <c r="H174" s="216">
        <v>518</v>
      </c>
      <c r="I174" s="217"/>
      <c r="J174" s="218">
        <f>ROUND(I174*H174,2)</f>
        <v>0</v>
      </c>
      <c r="K174" s="214" t="s">
        <v>19</v>
      </c>
      <c r="L174" s="43"/>
      <c r="M174" s="219" t="s">
        <v>19</v>
      </c>
      <c r="N174" s="220" t="s">
        <v>48</v>
      </c>
      <c r="O174" s="83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AR174" s="223" t="s">
        <v>133</v>
      </c>
      <c r="AT174" s="223" t="s">
        <v>128</v>
      </c>
      <c r="AU174" s="223" t="s">
        <v>87</v>
      </c>
      <c r="AY174" s="17" t="s">
        <v>126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85</v>
      </c>
      <c r="BK174" s="224">
        <f>ROUND(I174*H174,2)</f>
        <v>0</v>
      </c>
      <c r="BL174" s="17" t="s">
        <v>133</v>
      </c>
      <c r="BM174" s="223" t="s">
        <v>260</v>
      </c>
    </row>
    <row r="175" s="1" customFormat="1" ht="24" customHeight="1">
      <c r="B175" s="38"/>
      <c r="C175" s="212" t="s">
        <v>261</v>
      </c>
      <c r="D175" s="212" t="s">
        <v>128</v>
      </c>
      <c r="E175" s="213" t="s">
        <v>262</v>
      </c>
      <c r="F175" s="214" t="s">
        <v>263</v>
      </c>
      <c r="G175" s="215" t="s">
        <v>180</v>
      </c>
      <c r="H175" s="216">
        <v>518</v>
      </c>
      <c r="I175" s="217"/>
      <c r="J175" s="218">
        <f>ROUND(I175*H175,2)</f>
        <v>0</v>
      </c>
      <c r="K175" s="214" t="s">
        <v>19</v>
      </c>
      <c r="L175" s="43"/>
      <c r="M175" s="219" t="s">
        <v>19</v>
      </c>
      <c r="N175" s="220" t="s">
        <v>48</v>
      </c>
      <c r="O175" s="83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AR175" s="223" t="s">
        <v>133</v>
      </c>
      <c r="AT175" s="223" t="s">
        <v>128</v>
      </c>
      <c r="AU175" s="223" t="s">
        <v>87</v>
      </c>
      <c r="AY175" s="17" t="s">
        <v>126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85</v>
      </c>
      <c r="BK175" s="224">
        <f>ROUND(I175*H175,2)</f>
        <v>0</v>
      </c>
      <c r="BL175" s="17" t="s">
        <v>133</v>
      </c>
      <c r="BM175" s="223" t="s">
        <v>264</v>
      </c>
    </row>
    <row r="176" s="1" customFormat="1" ht="24" customHeight="1">
      <c r="B176" s="38"/>
      <c r="C176" s="212" t="s">
        <v>265</v>
      </c>
      <c r="D176" s="212" t="s">
        <v>128</v>
      </c>
      <c r="E176" s="213" t="s">
        <v>266</v>
      </c>
      <c r="F176" s="214" t="s">
        <v>267</v>
      </c>
      <c r="G176" s="215" t="s">
        <v>268</v>
      </c>
      <c r="H176" s="216">
        <v>402</v>
      </c>
      <c r="I176" s="217"/>
      <c r="J176" s="218">
        <f>ROUND(I176*H176,2)</f>
        <v>0</v>
      </c>
      <c r="K176" s="214" t="s">
        <v>19</v>
      </c>
      <c r="L176" s="43"/>
      <c r="M176" s="219" t="s">
        <v>19</v>
      </c>
      <c r="N176" s="220" t="s">
        <v>48</v>
      </c>
      <c r="O176" s="83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AR176" s="223" t="s">
        <v>133</v>
      </c>
      <c r="AT176" s="223" t="s">
        <v>128</v>
      </c>
      <c r="AU176" s="223" t="s">
        <v>87</v>
      </c>
      <c r="AY176" s="17" t="s">
        <v>126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85</v>
      </c>
      <c r="BK176" s="224">
        <f>ROUND(I176*H176,2)</f>
        <v>0</v>
      </c>
      <c r="BL176" s="17" t="s">
        <v>133</v>
      </c>
      <c r="BM176" s="223" t="s">
        <v>269</v>
      </c>
    </row>
    <row r="177" s="12" customFormat="1">
      <c r="B177" s="225"/>
      <c r="C177" s="226"/>
      <c r="D177" s="227" t="s">
        <v>135</v>
      </c>
      <c r="E177" s="228" t="s">
        <v>19</v>
      </c>
      <c r="F177" s="229" t="s">
        <v>270</v>
      </c>
      <c r="G177" s="226"/>
      <c r="H177" s="230">
        <v>72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135</v>
      </c>
      <c r="AU177" s="236" t="s">
        <v>87</v>
      </c>
      <c r="AV177" s="12" t="s">
        <v>87</v>
      </c>
      <c r="AW177" s="12" t="s">
        <v>36</v>
      </c>
      <c r="AX177" s="12" t="s">
        <v>77</v>
      </c>
      <c r="AY177" s="236" t="s">
        <v>126</v>
      </c>
    </row>
    <row r="178" s="14" customFormat="1">
      <c r="B178" s="248"/>
      <c r="C178" s="249"/>
      <c r="D178" s="227" t="s">
        <v>135</v>
      </c>
      <c r="E178" s="250" t="s">
        <v>19</v>
      </c>
      <c r="F178" s="251" t="s">
        <v>271</v>
      </c>
      <c r="G178" s="249"/>
      <c r="H178" s="250" t="s">
        <v>19</v>
      </c>
      <c r="I178" s="252"/>
      <c r="J178" s="249"/>
      <c r="K178" s="249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135</v>
      </c>
      <c r="AU178" s="257" t="s">
        <v>87</v>
      </c>
      <c r="AV178" s="14" t="s">
        <v>85</v>
      </c>
      <c r="AW178" s="14" t="s">
        <v>36</v>
      </c>
      <c r="AX178" s="14" t="s">
        <v>77</v>
      </c>
      <c r="AY178" s="257" t="s">
        <v>126</v>
      </c>
    </row>
    <row r="179" s="12" customFormat="1">
      <c r="B179" s="225"/>
      <c r="C179" s="226"/>
      <c r="D179" s="227" t="s">
        <v>135</v>
      </c>
      <c r="E179" s="228" t="s">
        <v>19</v>
      </c>
      <c r="F179" s="229" t="s">
        <v>272</v>
      </c>
      <c r="G179" s="226"/>
      <c r="H179" s="230">
        <v>165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135</v>
      </c>
      <c r="AU179" s="236" t="s">
        <v>87</v>
      </c>
      <c r="AV179" s="12" t="s">
        <v>87</v>
      </c>
      <c r="AW179" s="12" t="s">
        <v>36</v>
      </c>
      <c r="AX179" s="12" t="s">
        <v>77</v>
      </c>
      <c r="AY179" s="236" t="s">
        <v>126</v>
      </c>
    </row>
    <row r="180" s="14" customFormat="1">
      <c r="B180" s="248"/>
      <c r="C180" s="249"/>
      <c r="D180" s="227" t="s">
        <v>135</v>
      </c>
      <c r="E180" s="250" t="s">
        <v>19</v>
      </c>
      <c r="F180" s="251" t="s">
        <v>273</v>
      </c>
      <c r="G180" s="249"/>
      <c r="H180" s="250" t="s">
        <v>19</v>
      </c>
      <c r="I180" s="252"/>
      <c r="J180" s="249"/>
      <c r="K180" s="249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135</v>
      </c>
      <c r="AU180" s="257" t="s">
        <v>87</v>
      </c>
      <c r="AV180" s="14" t="s">
        <v>85</v>
      </c>
      <c r="AW180" s="14" t="s">
        <v>36</v>
      </c>
      <c r="AX180" s="14" t="s">
        <v>77</v>
      </c>
      <c r="AY180" s="257" t="s">
        <v>126</v>
      </c>
    </row>
    <row r="181" s="12" customFormat="1">
      <c r="B181" s="225"/>
      <c r="C181" s="226"/>
      <c r="D181" s="227" t="s">
        <v>135</v>
      </c>
      <c r="E181" s="228" t="s">
        <v>19</v>
      </c>
      <c r="F181" s="229" t="s">
        <v>272</v>
      </c>
      <c r="G181" s="226"/>
      <c r="H181" s="230">
        <v>165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135</v>
      </c>
      <c r="AU181" s="236" t="s">
        <v>87</v>
      </c>
      <c r="AV181" s="12" t="s">
        <v>87</v>
      </c>
      <c r="AW181" s="12" t="s">
        <v>36</v>
      </c>
      <c r="AX181" s="12" t="s">
        <v>77</v>
      </c>
      <c r="AY181" s="236" t="s">
        <v>126</v>
      </c>
    </row>
    <row r="182" s="14" customFormat="1">
      <c r="B182" s="248"/>
      <c r="C182" s="249"/>
      <c r="D182" s="227" t="s">
        <v>135</v>
      </c>
      <c r="E182" s="250" t="s">
        <v>19</v>
      </c>
      <c r="F182" s="251" t="s">
        <v>274</v>
      </c>
      <c r="G182" s="249"/>
      <c r="H182" s="250" t="s">
        <v>19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135</v>
      </c>
      <c r="AU182" s="257" t="s">
        <v>87</v>
      </c>
      <c r="AV182" s="14" t="s">
        <v>85</v>
      </c>
      <c r="AW182" s="14" t="s">
        <v>36</v>
      </c>
      <c r="AX182" s="14" t="s">
        <v>77</v>
      </c>
      <c r="AY182" s="257" t="s">
        <v>126</v>
      </c>
    </row>
    <row r="183" s="13" customFormat="1">
      <c r="B183" s="237"/>
      <c r="C183" s="238"/>
      <c r="D183" s="227" t="s">
        <v>135</v>
      </c>
      <c r="E183" s="239" t="s">
        <v>19</v>
      </c>
      <c r="F183" s="240" t="s">
        <v>137</v>
      </c>
      <c r="G183" s="238"/>
      <c r="H183" s="241">
        <v>402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135</v>
      </c>
      <c r="AU183" s="247" t="s">
        <v>87</v>
      </c>
      <c r="AV183" s="13" t="s">
        <v>133</v>
      </c>
      <c r="AW183" s="13" t="s">
        <v>36</v>
      </c>
      <c r="AX183" s="13" t="s">
        <v>85</v>
      </c>
      <c r="AY183" s="247" t="s">
        <v>126</v>
      </c>
    </row>
    <row r="184" s="11" customFormat="1" ht="22.8" customHeight="1">
      <c r="B184" s="196"/>
      <c r="C184" s="197"/>
      <c r="D184" s="198" t="s">
        <v>76</v>
      </c>
      <c r="E184" s="210" t="s">
        <v>177</v>
      </c>
      <c r="F184" s="210" t="s">
        <v>275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SUM(P185:P215)</f>
        <v>0</v>
      </c>
      <c r="Q184" s="204"/>
      <c r="R184" s="205">
        <f>SUM(R185:R215)</f>
        <v>20.818826120000001</v>
      </c>
      <c r="S184" s="204"/>
      <c r="T184" s="206">
        <f>SUM(T185:T215)</f>
        <v>0</v>
      </c>
      <c r="AR184" s="207" t="s">
        <v>85</v>
      </c>
      <c r="AT184" s="208" t="s">
        <v>76</v>
      </c>
      <c r="AU184" s="208" t="s">
        <v>85</v>
      </c>
      <c r="AY184" s="207" t="s">
        <v>126</v>
      </c>
      <c r="BK184" s="209">
        <f>SUM(BK185:BK215)</f>
        <v>0</v>
      </c>
    </row>
    <row r="185" s="1" customFormat="1" ht="48" customHeight="1">
      <c r="B185" s="38"/>
      <c r="C185" s="212" t="s">
        <v>276</v>
      </c>
      <c r="D185" s="212" t="s">
        <v>128</v>
      </c>
      <c r="E185" s="213" t="s">
        <v>277</v>
      </c>
      <c r="F185" s="214" t="s">
        <v>278</v>
      </c>
      <c r="G185" s="215" t="s">
        <v>207</v>
      </c>
      <c r="H185" s="216">
        <v>100</v>
      </c>
      <c r="I185" s="217"/>
      <c r="J185" s="218">
        <f>ROUND(I185*H185,2)</f>
        <v>0</v>
      </c>
      <c r="K185" s="214" t="s">
        <v>132</v>
      </c>
      <c r="L185" s="43"/>
      <c r="M185" s="219" t="s">
        <v>19</v>
      </c>
      <c r="N185" s="220" t="s">
        <v>48</v>
      </c>
      <c r="O185" s="83"/>
      <c r="P185" s="221">
        <f>O185*H185</f>
        <v>0</v>
      </c>
      <c r="Q185" s="221">
        <v>0.1295</v>
      </c>
      <c r="R185" s="221">
        <f>Q185*H185</f>
        <v>12.950000000000001</v>
      </c>
      <c r="S185" s="221">
        <v>0</v>
      </c>
      <c r="T185" s="222">
        <f>S185*H185</f>
        <v>0</v>
      </c>
      <c r="AR185" s="223" t="s">
        <v>133</v>
      </c>
      <c r="AT185" s="223" t="s">
        <v>128</v>
      </c>
      <c r="AU185" s="223" t="s">
        <v>87</v>
      </c>
      <c r="AY185" s="17" t="s">
        <v>126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85</v>
      </c>
      <c r="BK185" s="224">
        <f>ROUND(I185*H185,2)</f>
        <v>0</v>
      </c>
      <c r="BL185" s="17" t="s">
        <v>133</v>
      </c>
      <c r="BM185" s="223" t="s">
        <v>279</v>
      </c>
    </row>
    <row r="186" s="12" customFormat="1">
      <c r="B186" s="225"/>
      <c r="C186" s="226"/>
      <c r="D186" s="227" t="s">
        <v>135</v>
      </c>
      <c r="E186" s="228" t="s">
        <v>19</v>
      </c>
      <c r="F186" s="229" t="s">
        <v>280</v>
      </c>
      <c r="G186" s="226"/>
      <c r="H186" s="230">
        <v>100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135</v>
      </c>
      <c r="AU186" s="236" t="s">
        <v>87</v>
      </c>
      <c r="AV186" s="12" t="s">
        <v>87</v>
      </c>
      <c r="AW186" s="12" t="s">
        <v>36</v>
      </c>
      <c r="AX186" s="12" t="s">
        <v>77</v>
      </c>
      <c r="AY186" s="236" t="s">
        <v>126</v>
      </c>
    </row>
    <row r="187" s="13" customFormat="1">
      <c r="B187" s="237"/>
      <c r="C187" s="238"/>
      <c r="D187" s="227" t="s">
        <v>135</v>
      </c>
      <c r="E187" s="239" t="s">
        <v>19</v>
      </c>
      <c r="F187" s="240" t="s">
        <v>137</v>
      </c>
      <c r="G187" s="238"/>
      <c r="H187" s="241">
        <v>100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135</v>
      </c>
      <c r="AU187" s="247" t="s">
        <v>87</v>
      </c>
      <c r="AV187" s="13" t="s">
        <v>133</v>
      </c>
      <c r="AW187" s="13" t="s">
        <v>36</v>
      </c>
      <c r="AX187" s="13" t="s">
        <v>85</v>
      </c>
      <c r="AY187" s="247" t="s">
        <v>126</v>
      </c>
    </row>
    <row r="188" s="1" customFormat="1" ht="16.5" customHeight="1">
      <c r="B188" s="38"/>
      <c r="C188" s="258" t="s">
        <v>281</v>
      </c>
      <c r="D188" s="258" t="s">
        <v>183</v>
      </c>
      <c r="E188" s="259" t="s">
        <v>282</v>
      </c>
      <c r="F188" s="260" t="s">
        <v>283</v>
      </c>
      <c r="G188" s="261" t="s">
        <v>207</v>
      </c>
      <c r="H188" s="262">
        <v>102</v>
      </c>
      <c r="I188" s="263"/>
      <c r="J188" s="264">
        <f>ROUND(I188*H188,2)</f>
        <v>0</v>
      </c>
      <c r="K188" s="260" t="s">
        <v>132</v>
      </c>
      <c r="L188" s="265"/>
      <c r="M188" s="266" t="s">
        <v>19</v>
      </c>
      <c r="N188" s="267" t="s">
        <v>48</v>
      </c>
      <c r="O188" s="83"/>
      <c r="P188" s="221">
        <f>O188*H188</f>
        <v>0</v>
      </c>
      <c r="Q188" s="221">
        <v>0.044999999999999998</v>
      </c>
      <c r="R188" s="221">
        <f>Q188*H188</f>
        <v>4.5899999999999999</v>
      </c>
      <c r="S188" s="221">
        <v>0</v>
      </c>
      <c r="T188" s="222">
        <f>S188*H188</f>
        <v>0</v>
      </c>
      <c r="AR188" s="223" t="s">
        <v>171</v>
      </c>
      <c r="AT188" s="223" t="s">
        <v>183</v>
      </c>
      <c r="AU188" s="223" t="s">
        <v>87</v>
      </c>
      <c r="AY188" s="17" t="s">
        <v>126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85</v>
      </c>
      <c r="BK188" s="224">
        <f>ROUND(I188*H188,2)</f>
        <v>0</v>
      </c>
      <c r="BL188" s="17" t="s">
        <v>133</v>
      </c>
      <c r="BM188" s="223" t="s">
        <v>284</v>
      </c>
    </row>
    <row r="189" s="12" customFormat="1">
      <c r="B189" s="225"/>
      <c r="C189" s="226"/>
      <c r="D189" s="227" t="s">
        <v>135</v>
      </c>
      <c r="E189" s="226"/>
      <c r="F189" s="229" t="s">
        <v>285</v>
      </c>
      <c r="G189" s="226"/>
      <c r="H189" s="230">
        <v>102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135</v>
      </c>
      <c r="AU189" s="236" t="s">
        <v>87</v>
      </c>
      <c r="AV189" s="12" t="s">
        <v>87</v>
      </c>
      <c r="AW189" s="12" t="s">
        <v>4</v>
      </c>
      <c r="AX189" s="12" t="s">
        <v>85</v>
      </c>
      <c r="AY189" s="236" t="s">
        <v>126</v>
      </c>
    </row>
    <row r="190" s="1" customFormat="1" ht="24" customHeight="1">
      <c r="B190" s="38"/>
      <c r="C190" s="212" t="s">
        <v>286</v>
      </c>
      <c r="D190" s="212" t="s">
        <v>128</v>
      </c>
      <c r="E190" s="213" t="s">
        <v>287</v>
      </c>
      <c r="F190" s="214" t="s">
        <v>288</v>
      </c>
      <c r="G190" s="215" t="s">
        <v>180</v>
      </c>
      <c r="H190" s="216">
        <v>615.75999999999999</v>
      </c>
      <c r="I190" s="217"/>
      <c r="J190" s="218">
        <f>ROUND(I190*H190,2)</f>
        <v>0</v>
      </c>
      <c r="K190" s="214" t="s">
        <v>132</v>
      </c>
      <c r="L190" s="43"/>
      <c r="M190" s="219" t="s">
        <v>19</v>
      </c>
      <c r="N190" s="220" t="s">
        <v>48</v>
      </c>
      <c r="O190" s="83"/>
      <c r="P190" s="221">
        <f>O190*H190</f>
        <v>0</v>
      </c>
      <c r="Q190" s="221">
        <v>0.00046999999999999999</v>
      </c>
      <c r="R190" s="221">
        <f>Q190*H190</f>
        <v>0.28940719999999998</v>
      </c>
      <c r="S190" s="221">
        <v>0</v>
      </c>
      <c r="T190" s="222">
        <f>S190*H190</f>
        <v>0</v>
      </c>
      <c r="AR190" s="223" t="s">
        <v>133</v>
      </c>
      <c r="AT190" s="223" t="s">
        <v>128</v>
      </c>
      <c r="AU190" s="223" t="s">
        <v>87</v>
      </c>
      <c r="AY190" s="17" t="s">
        <v>126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85</v>
      </c>
      <c r="BK190" s="224">
        <f>ROUND(I190*H190,2)</f>
        <v>0</v>
      </c>
      <c r="BL190" s="17" t="s">
        <v>133</v>
      </c>
      <c r="BM190" s="223" t="s">
        <v>289</v>
      </c>
    </row>
    <row r="191" s="12" customFormat="1">
      <c r="B191" s="225"/>
      <c r="C191" s="226"/>
      <c r="D191" s="227" t="s">
        <v>135</v>
      </c>
      <c r="E191" s="228" t="s">
        <v>19</v>
      </c>
      <c r="F191" s="229" t="s">
        <v>198</v>
      </c>
      <c r="G191" s="226"/>
      <c r="H191" s="230">
        <v>615.75999999999999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135</v>
      </c>
      <c r="AU191" s="236" t="s">
        <v>87</v>
      </c>
      <c r="AV191" s="12" t="s">
        <v>87</v>
      </c>
      <c r="AW191" s="12" t="s">
        <v>36</v>
      </c>
      <c r="AX191" s="12" t="s">
        <v>77</v>
      </c>
      <c r="AY191" s="236" t="s">
        <v>126</v>
      </c>
    </row>
    <row r="192" s="13" customFormat="1">
      <c r="B192" s="237"/>
      <c r="C192" s="238"/>
      <c r="D192" s="227" t="s">
        <v>135</v>
      </c>
      <c r="E192" s="239" t="s">
        <v>19</v>
      </c>
      <c r="F192" s="240" t="s">
        <v>137</v>
      </c>
      <c r="G192" s="238"/>
      <c r="H192" s="241">
        <v>615.75999999999999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135</v>
      </c>
      <c r="AU192" s="247" t="s">
        <v>87</v>
      </c>
      <c r="AV192" s="13" t="s">
        <v>133</v>
      </c>
      <c r="AW192" s="13" t="s">
        <v>36</v>
      </c>
      <c r="AX192" s="13" t="s">
        <v>85</v>
      </c>
      <c r="AY192" s="247" t="s">
        <v>126</v>
      </c>
    </row>
    <row r="193" s="1" customFormat="1" ht="36" customHeight="1">
      <c r="B193" s="38"/>
      <c r="C193" s="212" t="s">
        <v>290</v>
      </c>
      <c r="D193" s="212" t="s">
        <v>128</v>
      </c>
      <c r="E193" s="213" t="s">
        <v>291</v>
      </c>
      <c r="F193" s="214" t="s">
        <v>292</v>
      </c>
      <c r="G193" s="215" t="s">
        <v>180</v>
      </c>
      <c r="H193" s="216">
        <v>188</v>
      </c>
      <c r="I193" s="217"/>
      <c r="J193" s="218">
        <f>ROUND(I193*H193,2)</f>
        <v>0</v>
      </c>
      <c r="K193" s="214" t="s">
        <v>132</v>
      </c>
      <c r="L193" s="43"/>
      <c r="M193" s="219" t="s">
        <v>19</v>
      </c>
      <c r="N193" s="220" t="s">
        <v>48</v>
      </c>
      <c r="O193" s="83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AR193" s="223" t="s">
        <v>133</v>
      </c>
      <c r="AT193" s="223" t="s">
        <v>128</v>
      </c>
      <c r="AU193" s="223" t="s">
        <v>87</v>
      </c>
      <c r="AY193" s="17" t="s">
        <v>126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85</v>
      </c>
      <c r="BK193" s="224">
        <f>ROUND(I193*H193,2)</f>
        <v>0</v>
      </c>
      <c r="BL193" s="17" t="s">
        <v>133</v>
      </c>
      <c r="BM193" s="223" t="s">
        <v>293</v>
      </c>
    </row>
    <row r="194" s="12" customFormat="1">
      <c r="B194" s="225"/>
      <c r="C194" s="226"/>
      <c r="D194" s="227" t="s">
        <v>135</v>
      </c>
      <c r="E194" s="228" t="s">
        <v>19</v>
      </c>
      <c r="F194" s="229" t="s">
        <v>294</v>
      </c>
      <c r="G194" s="226"/>
      <c r="H194" s="230">
        <v>188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135</v>
      </c>
      <c r="AU194" s="236" t="s">
        <v>87</v>
      </c>
      <c r="AV194" s="12" t="s">
        <v>87</v>
      </c>
      <c r="AW194" s="12" t="s">
        <v>36</v>
      </c>
      <c r="AX194" s="12" t="s">
        <v>77</v>
      </c>
      <c r="AY194" s="236" t="s">
        <v>126</v>
      </c>
    </row>
    <row r="195" s="13" customFormat="1">
      <c r="B195" s="237"/>
      <c r="C195" s="238"/>
      <c r="D195" s="227" t="s">
        <v>135</v>
      </c>
      <c r="E195" s="239" t="s">
        <v>19</v>
      </c>
      <c r="F195" s="240" t="s">
        <v>137</v>
      </c>
      <c r="G195" s="238"/>
      <c r="H195" s="241">
        <v>188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135</v>
      </c>
      <c r="AU195" s="247" t="s">
        <v>87</v>
      </c>
      <c r="AV195" s="13" t="s">
        <v>133</v>
      </c>
      <c r="AW195" s="13" t="s">
        <v>36</v>
      </c>
      <c r="AX195" s="13" t="s">
        <v>85</v>
      </c>
      <c r="AY195" s="247" t="s">
        <v>126</v>
      </c>
    </row>
    <row r="196" s="1" customFormat="1" ht="48" customHeight="1">
      <c r="B196" s="38"/>
      <c r="C196" s="212" t="s">
        <v>295</v>
      </c>
      <c r="D196" s="212" t="s">
        <v>128</v>
      </c>
      <c r="E196" s="213" t="s">
        <v>296</v>
      </c>
      <c r="F196" s="214" t="s">
        <v>297</v>
      </c>
      <c r="G196" s="215" t="s">
        <v>180</v>
      </c>
      <c r="H196" s="216">
        <v>2632</v>
      </c>
      <c r="I196" s="217"/>
      <c r="J196" s="218">
        <f>ROUND(I196*H196,2)</f>
        <v>0</v>
      </c>
      <c r="K196" s="214" t="s">
        <v>132</v>
      </c>
      <c r="L196" s="43"/>
      <c r="M196" s="219" t="s">
        <v>19</v>
      </c>
      <c r="N196" s="220" t="s">
        <v>48</v>
      </c>
      <c r="O196" s="83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AR196" s="223" t="s">
        <v>133</v>
      </c>
      <c r="AT196" s="223" t="s">
        <v>128</v>
      </c>
      <c r="AU196" s="223" t="s">
        <v>87</v>
      </c>
      <c r="AY196" s="17" t="s">
        <v>126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85</v>
      </c>
      <c r="BK196" s="224">
        <f>ROUND(I196*H196,2)</f>
        <v>0</v>
      </c>
      <c r="BL196" s="17" t="s">
        <v>133</v>
      </c>
      <c r="BM196" s="223" t="s">
        <v>298</v>
      </c>
    </row>
    <row r="197" s="12" customFormat="1">
      <c r="B197" s="225"/>
      <c r="C197" s="226"/>
      <c r="D197" s="227" t="s">
        <v>135</v>
      </c>
      <c r="E197" s="226"/>
      <c r="F197" s="229" t="s">
        <v>299</v>
      </c>
      <c r="G197" s="226"/>
      <c r="H197" s="230">
        <v>2632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135</v>
      </c>
      <c r="AU197" s="236" t="s">
        <v>87</v>
      </c>
      <c r="AV197" s="12" t="s">
        <v>87</v>
      </c>
      <c r="AW197" s="12" t="s">
        <v>4</v>
      </c>
      <c r="AX197" s="12" t="s">
        <v>85</v>
      </c>
      <c r="AY197" s="236" t="s">
        <v>126</v>
      </c>
    </row>
    <row r="198" s="1" customFormat="1" ht="36" customHeight="1">
      <c r="B198" s="38"/>
      <c r="C198" s="212" t="s">
        <v>300</v>
      </c>
      <c r="D198" s="212" t="s">
        <v>128</v>
      </c>
      <c r="E198" s="213" t="s">
        <v>301</v>
      </c>
      <c r="F198" s="214" t="s">
        <v>302</v>
      </c>
      <c r="G198" s="215" t="s">
        <v>180</v>
      </c>
      <c r="H198" s="216">
        <v>188</v>
      </c>
      <c r="I198" s="217"/>
      <c r="J198" s="218">
        <f>ROUND(I198*H198,2)</f>
        <v>0</v>
      </c>
      <c r="K198" s="214" t="s">
        <v>132</v>
      </c>
      <c r="L198" s="43"/>
      <c r="M198" s="219" t="s">
        <v>19</v>
      </c>
      <c r="N198" s="220" t="s">
        <v>48</v>
      </c>
      <c r="O198" s="83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AR198" s="223" t="s">
        <v>133</v>
      </c>
      <c r="AT198" s="223" t="s">
        <v>128</v>
      </c>
      <c r="AU198" s="223" t="s">
        <v>87</v>
      </c>
      <c r="AY198" s="17" t="s">
        <v>126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85</v>
      </c>
      <c r="BK198" s="224">
        <f>ROUND(I198*H198,2)</f>
        <v>0</v>
      </c>
      <c r="BL198" s="17" t="s">
        <v>133</v>
      </c>
      <c r="BM198" s="223" t="s">
        <v>303</v>
      </c>
    </row>
    <row r="199" s="1" customFormat="1" ht="60" customHeight="1">
      <c r="B199" s="38"/>
      <c r="C199" s="212" t="s">
        <v>304</v>
      </c>
      <c r="D199" s="212" t="s">
        <v>128</v>
      </c>
      <c r="E199" s="213" t="s">
        <v>305</v>
      </c>
      <c r="F199" s="214" t="s">
        <v>306</v>
      </c>
      <c r="G199" s="215" t="s">
        <v>233</v>
      </c>
      <c r="H199" s="216">
        <v>2</v>
      </c>
      <c r="I199" s="217"/>
      <c r="J199" s="218">
        <f>ROUND(I199*H199,2)</f>
        <v>0</v>
      </c>
      <c r="K199" s="214" t="s">
        <v>132</v>
      </c>
      <c r="L199" s="43"/>
      <c r="M199" s="219" t="s">
        <v>19</v>
      </c>
      <c r="N199" s="220" t="s">
        <v>48</v>
      </c>
      <c r="O199" s="83"/>
      <c r="P199" s="221">
        <f>O199*H199</f>
        <v>0</v>
      </c>
      <c r="Q199" s="221">
        <v>0.023400000000000001</v>
      </c>
      <c r="R199" s="221">
        <f>Q199*H199</f>
        <v>0.046800000000000001</v>
      </c>
      <c r="S199" s="221">
        <v>0</v>
      </c>
      <c r="T199" s="222">
        <f>S199*H199</f>
        <v>0</v>
      </c>
      <c r="AR199" s="223" t="s">
        <v>133</v>
      </c>
      <c r="AT199" s="223" t="s">
        <v>128</v>
      </c>
      <c r="AU199" s="223" t="s">
        <v>87</v>
      </c>
      <c r="AY199" s="17" t="s">
        <v>126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85</v>
      </c>
      <c r="BK199" s="224">
        <f>ROUND(I199*H199,2)</f>
        <v>0</v>
      </c>
      <c r="BL199" s="17" t="s">
        <v>133</v>
      </c>
      <c r="BM199" s="223" t="s">
        <v>307</v>
      </c>
    </row>
    <row r="200" s="1" customFormat="1" ht="24" customHeight="1">
      <c r="B200" s="38"/>
      <c r="C200" s="258" t="s">
        <v>308</v>
      </c>
      <c r="D200" s="258" t="s">
        <v>183</v>
      </c>
      <c r="E200" s="259" t="s">
        <v>309</v>
      </c>
      <c r="F200" s="260" t="s">
        <v>310</v>
      </c>
      <c r="G200" s="261" t="s">
        <v>311</v>
      </c>
      <c r="H200" s="262">
        <v>1</v>
      </c>
      <c r="I200" s="263"/>
      <c r="J200" s="264">
        <f>ROUND(I200*H200,2)</f>
        <v>0</v>
      </c>
      <c r="K200" s="260" t="s">
        <v>19</v>
      </c>
      <c r="L200" s="265"/>
      <c r="M200" s="266" t="s">
        <v>19</v>
      </c>
      <c r="N200" s="267" t="s">
        <v>48</v>
      </c>
      <c r="O200" s="83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AR200" s="223" t="s">
        <v>171</v>
      </c>
      <c r="AT200" s="223" t="s">
        <v>183</v>
      </c>
      <c r="AU200" s="223" t="s">
        <v>87</v>
      </c>
      <c r="AY200" s="17" t="s">
        <v>126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85</v>
      </c>
      <c r="BK200" s="224">
        <f>ROUND(I200*H200,2)</f>
        <v>0</v>
      </c>
      <c r="BL200" s="17" t="s">
        <v>133</v>
      </c>
      <c r="BM200" s="223" t="s">
        <v>312</v>
      </c>
    </row>
    <row r="201" s="1" customFormat="1" ht="48" customHeight="1">
      <c r="B201" s="38"/>
      <c r="C201" s="212" t="s">
        <v>313</v>
      </c>
      <c r="D201" s="212" t="s">
        <v>128</v>
      </c>
      <c r="E201" s="213" t="s">
        <v>314</v>
      </c>
      <c r="F201" s="214" t="s">
        <v>315</v>
      </c>
      <c r="G201" s="215" t="s">
        <v>233</v>
      </c>
      <c r="H201" s="216">
        <v>40</v>
      </c>
      <c r="I201" s="217"/>
      <c r="J201" s="218">
        <f>ROUND(I201*H201,2)</f>
        <v>0</v>
      </c>
      <c r="K201" s="214" t="s">
        <v>132</v>
      </c>
      <c r="L201" s="43"/>
      <c r="M201" s="219" t="s">
        <v>19</v>
      </c>
      <c r="N201" s="220" t="s">
        <v>48</v>
      </c>
      <c r="O201" s="83"/>
      <c r="P201" s="221">
        <f>O201*H201</f>
        <v>0</v>
      </c>
      <c r="Q201" s="221">
        <v>0.00068000000000000005</v>
      </c>
      <c r="R201" s="221">
        <f>Q201*H201</f>
        <v>0.027200000000000002</v>
      </c>
      <c r="S201" s="221">
        <v>0</v>
      </c>
      <c r="T201" s="222">
        <f>S201*H201</f>
        <v>0</v>
      </c>
      <c r="AR201" s="223" t="s">
        <v>133</v>
      </c>
      <c r="AT201" s="223" t="s">
        <v>128</v>
      </c>
      <c r="AU201" s="223" t="s">
        <v>87</v>
      </c>
      <c r="AY201" s="17" t="s">
        <v>126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85</v>
      </c>
      <c r="BK201" s="224">
        <f>ROUND(I201*H201,2)</f>
        <v>0</v>
      </c>
      <c r="BL201" s="17" t="s">
        <v>133</v>
      </c>
      <c r="BM201" s="223" t="s">
        <v>316</v>
      </c>
    </row>
    <row r="202" s="12" customFormat="1">
      <c r="B202" s="225"/>
      <c r="C202" s="226"/>
      <c r="D202" s="227" t="s">
        <v>135</v>
      </c>
      <c r="E202" s="228" t="s">
        <v>19</v>
      </c>
      <c r="F202" s="229" t="s">
        <v>313</v>
      </c>
      <c r="G202" s="226"/>
      <c r="H202" s="230">
        <v>36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AT202" s="236" t="s">
        <v>135</v>
      </c>
      <c r="AU202" s="236" t="s">
        <v>87</v>
      </c>
      <c r="AV202" s="12" t="s">
        <v>87</v>
      </c>
      <c r="AW202" s="12" t="s">
        <v>36</v>
      </c>
      <c r="AX202" s="12" t="s">
        <v>77</v>
      </c>
      <c r="AY202" s="236" t="s">
        <v>126</v>
      </c>
    </row>
    <row r="203" s="12" customFormat="1">
      <c r="B203" s="225"/>
      <c r="C203" s="226"/>
      <c r="D203" s="227" t="s">
        <v>135</v>
      </c>
      <c r="E203" s="228" t="s">
        <v>19</v>
      </c>
      <c r="F203" s="229" t="s">
        <v>133</v>
      </c>
      <c r="G203" s="226"/>
      <c r="H203" s="230">
        <v>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135</v>
      </c>
      <c r="AU203" s="236" t="s">
        <v>87</v>
      </c>
      <c r="AV203" s="12" t="s">
        <v>87</v>
      </c>
      <c r="AW203" s="12" t="s">
        <v>36</v>
      </c>
      <c r="AX203" s="12" t="s">
        <v>77</v>
      </c>
      <c r="AY203" s="236" t="s">
        <v>126</v>
      </c>
    </row>
    <row r="204" s="13" customFormat="1">
      <c r="B204" s="237"/>
      <c r="C204" s="238"/>
      <c r="D204" s="227" t="s">
        <v>135</v>
      </c>
      <c r="E204" s="239" t="s">
        <v>19</v>
      </c>
      <c r="F204" s="240" t="s">
        <v>137</v>
      </c>
      <c r="G204" s="238"/>
      <c r="H204" s="241">
        <v>40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135</v>
      </c>
      <c r="AU204" s="247" t="s">
        <v>87</v>
      </c>
      <c r="AV204" s="13" t="s">
        <v>133</v>
      </c>
      <c r="AW204" s="13" t="s">
        <v>36</v>
      </c>
      <c r="AX204" s="13" t="s">
        <v>85</v>
      </c>
      <c r="AY204" s="247" t="s">
        <v>126</v>
      </c>
    </row>
    <row r="205" s="1" customFormat="1" ht="24" customHeight="1">
      <c r="B205" s="38"/>
      <c r="C205" s="258" t="s">
        <v>317</v>
      </c>
      <c r="D205" s="258" t="s">
        <v>183</v>
      </c>
      <c r="E205" s="259" t="s">
        <v>318</v>
      </c>
      <c r="F205" s="260" t="s">
        <v>319</v>
      </c>
      <c r="G205" s="261" t="s">
        <v>207</v>
      </c>
      <c r="H205" s="262">
        <v>200</v>
      </c>
      <c r="I205" s="263"/>
      <c r="J205" s="264">
        <f>ROUND(I205*H205,2)</f>
        <v>0</v>
      </c>
      <c r="K205" s="260" t="s">
        <v>132</v>
      </c>
      <c r="L205" s="265"/>
      <c r="M205" s="266" t="s">
        <v>19</v>
      </c>
      <c r="N205" s="267" t="s">
        <v>48</v>
      </c>
      <c r="O205" s="83"/>
      <c r="P205" s="221">
        <f>O205*H205</f>
        <v>0</v>
      </c>
      <c r="Q205" s="221">
        <v>0.0079000000000000008</v>
      </c>
      <c r="R205" s="221">
        <f>Q205*H205</f>
        <v>1.5800000000000001</v>
      </c>
      <c r="S205" s="221">
        <v>0</v>
      </c>
      <c r="T205" s="222">
        <f>S205*H205</f>
        <v>0</v>
      </c>
      <c r="AR205" s="223" t="s">
        <v>171</v>
      </c>
      <c r="AT205" s="223" t="s">
        <v>183</v>
      </c>
      <c r="AU205" s="223" t="s">
        <v>87</v>
      </c>
      <c r="AY205" s="17" t="s">
        <v>126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85</v>
      </c>
      <c r="BK205" s="224">
        <f>ROUND(I205*H205,2)</f>
        <v>0</v>
      </c>
      <c r="BL205" s="17" t="s">
        <v>133</v>
      </c>
      <c r="BM205" s="223" t="s">
        <v>320</v>
      </c>
    </row>
    <row r="206" s="12" customFormat="1">
      <c r="B206" s="225"/>
      <c r="C206" s="226"/>
      <c r="D206" s="227" t="s">
        <v>135</v>
      </c>
      <c r="E206" s="228" t="s">
        <v>19</v>
      </c>
      <c r="F206" s="229" t="s">
        <v>321</v>
      </c>
      <c r="G206" s="226"/>
      <c r="H206" s="230">
        <v>200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AT206" s="236" t="s">
        <v>135</v>
      </c>
      <c r="AU206" s="236" t="s">
        <v>87</v>
      </c>
      <c r="AV206" s="12" t="s">
        <v>87</v>
      </c>
      <c r="AW206" s="12" t="s">
        <v>36</v>
      </c>
      <c r="AX206" s="12" t="s">
        <v>85</v>
      </c>
      <c r="AY206" s="236" t="s">
        <v>126</v>
      </c>
    </row>
    <row r="207" s="1" customFormat="1" ht="16.5" customHeight="1">
      <c r="B207" s="38"/>
      <c r="C207" s="258" t="s">
        <v>322</v>
      </c>
      <c r="D207" s="258" t="s">
        <v>183</v>
      </c>
      <c r="E207" s="259" t="s">
        <v>323</v>
      </c>
      <c r="F207" s="260" t="s">
        <v>324</v>
      </c>
      <c r="G207" s="261" t="s">
        <v>325</v>
      </c>
      <c r="H207" s="262">
        <v>0.191</v>
      </c>
      <c r="I207" s="263"/>
      <c r="J207" s="264">
        <f>ROUND(I207*H207,2)</f>
        <v>0</v>
      </c>
      <c r="K207" s="260" t="s">
        <v>132</v>
      </c>
      <c r="L207" s="265"/>
      <c r="M207" s="266" t="s">
        <v>19</v>
      </c>
      <c r="N207" s="267" t="s">
        <v>48</v>
      </c>
      <c r="O207" s="83"/>
      <c r="P207" s="221">
        <f>O207*H207</f>
        <v>0</v>
      </c>
      <c r="Q207" s="221">
        <v>1</v>
      </c>
      <c r="R207" s="221">
        <f>Q207*H207</f>
        <v>0.191</v>
      </c>
      <c r="S207" s="221">
        <v>0</v>
      </c>
      <c r="T207" s="222">
        <f>S207*H207</f>
        <v>0</v>
      </c>
      <c r="AR207" s="223" t="s">
        <v>171</v>
      </c>
      <c r="AT207" s="223" t="s">
        <v>183</v>
      </c>
      <c r="AU207" s="223" t="s">
        <v>87</v>
      </c>
      <c r="AY207" s="17" t="s">
        <v>126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85</v>
      </c>
      <c r="BK207" s="224">
        <f>ROUND(I207*H207,2)</f>
        <v>0</v>
      </c>
      <c r="BL207" s="17" t="s">
        <v>133</v>
      </c>
      <c r="BM207" s="223" t="s">
        <v>326</v>
      </c>
    </row>
    <row r="208" s="12" customFormat="1">
      <c r="B208" s="225"/>
      <c r="C208" s="226"/>
      <c r="D208" s="227" t="s">
        <v>135</v>
      </c>
      <c r="E208" s="228" t="s">
        <v>19</v>
      </c>
      <c r="F208" s="229" t="s">
        <v>327</v>
      </c>
      <c r="G208" s="226"/>
      <c r="H208" s="230">
        <v>0.159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135</v>
      </c>
      <c r="AU208" s="236" t="s">
        <v>87</v>
      </c>
      <c r="AV208" s="12" t="s">
        <v>87</v>
      </c>
      <c r="AW208" s="12" t="s">
        <v>36</v>
      </c>
      <c r="AX208" s="12" t="s">
        <v>77</v>
      </c>
      <c r="AY208" s="236" t="s">
        <v>126</v>
      </c>
    </row>
    <row r="209" s="12" customFormat="1">
      <c r="B209" s="225"/>
      <c r="C209" s="226"/>
      <c r="D209" s="227" t="s">
        <v>135</v>
      </c>
      <c r="E209" s="228" t="s">
        <v>19</v>
      </c>
      <c r="F209" s="229" t="s">
        <v>328</v>
      </c>
      <c r="G209" s="226"/>
      <c r="H209" s="230">
        <v>0.032000000000000001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135</v>
      </c>
      <c r="AU209" s="236" t="s">
        <v>87</v>
      </c>
      <c r="AV209" s="12" t="s">
        <v>87</v>
      </c>
      <c r="AW209" s="12" t="s">
        <v>36</v>
      </c>
      <c r="AX209" s="12" t="s">
        <v>77</v>
      </c>
      <c r="AY209" s="236" t="s">
        <v>126</v>
      </c>
    </row>
    <row r="210" s="13" customFormat="1">
      <c r="B210" s="237"/>
      <c r="C210" s="238"/>
      <c r="D210" s="227" t="s">
        <v>135</v>
      </c>
      <c r="E210" s="239" t="s">
        <v>19</v>
      </c>
      <c r="F210" s="240" t="s">
        <v>137</v>
      </c>
      <c r="G210" s="238"/>
      <c r="H210" s="241">
        <v>0.191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135</v>
      </c>
      <c r="AU210" s="247" t="s">
        <v>87</v>
      </c>
      <c r="AV210" s="13" t="s">
        <v>133</v>
      </c>
      <c r="AW210" s="13" t="s">
        <v>36</v>
      </c>
      <c r="AX210" s="13" t="s">
        <v>85</v>
      </c>
      <c r="AY210" s="247" t="s">
        <v>126</v>
      </c>
    </row>
    <row r="211" s="1" customFormat="1" ht="48" customHeight="1">
      <c r="B211" s="38"/>
      <c r="C211" s="212" t="s">
        <v>329</v>
      </c>
      <c r="D211" s="212" t="s">
        <v>128</v>
      </c>
      <c r="E211" s="213" t="s">
        <v>330</v>
      </c>
      <c r="F211" s="214" t="s">
        <v>315</v>
      </c>
      <c r="G211" s="215" t="s">
        <v>186</v>
      </c>
      <c r="H211" s="216">
        <v>1682.9690000000001</v>
      </c>
      <c r="I211" s="217"/>
      <c r="J211" s="218">
        <f>ROUND(I211*H211,2)</f>
        <v>0</v>
      </c>
      <c r="K211" s="214" t="s">
        <v>19</v>
      </c>
      <c r="L211" s="43"/>
      <c r="M211" s="219" t="s">
        <v>19</v>
      </c>
      <c r="N211" s="220" t="s">
        <v>48</v>
      </c>
      <c r="O211" s="83"/>
      <c r="P211" s="221">
        <f>O211*H211</f>
        <v>0</v>
      </c>
      <c r="Q211" s="221">
        <v>0.00068000000000000005</v>
      </c>
      <c r="R211" s="221">
        <f>Q211*H211</f>
        <v>1.1444189200000001</v>
      </c>
      <c r="S211" s="221">
        <v>0</v>
      </c>
      <c r="T211" s="222">
        <f>S211*H211</f>
        <v>0</v>
      </c>
      <c r="AR211" s="223" t="s">
        <v>133</v>
      </c>
      <c r="AT211" s="223" t="s">
        <v>128</v>
      </c>
      <c r="AU211" s="223" t="s">
        <v>87</v>
      </c>
      <c r="AY211" s="17" t="s">
        <v>126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85</v>
      </c>
      <c r="BK211" s="224">
        <f>ROUND(I211*H211,2)</f>
        <v>0</v>
      </c>
      <c r="BL211" s="17" t="s">
        <v>133</v>
      </c>
      <c r="BM211" s="223" t="s">
        <v>331</v>
      </c>
    </row>
    <row r="212" s="12" customFormat="1">
      <c r="B212" s="225"/>
      <c r="C212" s="226"/>
      <c r="D212" s="227" t="s">
        <v>135</v>
      </c>
      <c r="E212" s="228" t="s">
        <v>19</v>
      </c>
      <c r="F212" s="229" t="s">
        <v>332</v>
      </c>
      <c r="G212" s="226"/>
      <c r="H212" s="230">
        <v>1516.8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AT212" s="236" t="s">
        <v>135</v>
      </c>
      <c r="AU212" s="236" t="s">
        <v>87</v>
      </c>
      <c r="AV212" s="12" t="s">
        <v>87</v>
      </c>
      <c r="AW212" s="12" t="s">
        <v>36</v>
      </c>
      <c r="AX212" s="12" t="s">
        <v>77</v>
      </c>
      <c r="AY212" s="236" t="s">
        <v>126</v>
      </c>
    </row>
    <row r="213" s="12" customFormat="1">
      <c r="B213" s="225"/>
      <c r="C213" s="226"/>
      <c r="D213" s="227" t="s">
        <v>135</v>
      </c>
      <c r="E213" s="228" t="s">
        <v>19</v>
      </c>
      <c r="F213" s="229" t="s">
        <v>333</v>
      </c>
      <c r="G213" s="226"/>
      <c r="H213" s="230">
        <v>138.47399999999999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135</v>
      </c>
      <c r="AU213" s="236" t="s">
        <v>87</v>
      </c>
      <c r="AV213" s="12" t="s">
        <v>87</v>
      </c>
      <c r="AW213" s="12" t="s">
        <v>36</v>
      </c>
      <c r="AX213" s="12" t="s">
        <v>77</v>
      </c>
      <c r="AY213" s="236" t="s">
        <v>126</v>
      </c>
    </row>
    <row r="214" s="12" customFormat="1">
      <c r="B214" s="225"/>
      <c r="C214" s="226"/>
      <c r="D214" s="227" t="s">
        <v>135</v>
      </c>
      <c r="E214" s="228" t="s">
        <v>19</v>
      </c>
      <c r="F214" s="229" t="s">
        <v>334</v>
      </c>
      <c r="G214" s="226"/>
      <c r="H214" s="230">
        <v>27.695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135</v>
      </c>
      <c r="AU214" s="236" t="s">
        <v>87</v>
      </c>
      <c r="AV214" s="12" t="s">
        <v>87</v>
      </c>
      <c r="AW214" s="12" t="s">
        <v>36</v>
      </c>
      <c r="AX214" s="12" t="s">
        <v>77</v>
      </c>
      <c r="AY214" s="236" t="s">
        <v>126</v>
      </c>
    </row>
    <row r="215" s="13" customFormat="1">
      <c r="B215" s="237"/>
      <c r="C215" s="238"/>
      <c r="D215" s="227" t="s">
        <v>135</v>
      </c>
      <c r="E215" s="239" t="s">
        <v>19</v>
      </c>
      <c r="F215" s="240" t="s">
        <v>137</v>
      </c>
      <c r="G215" s="238"/>
      <c r="H215" s="241">
        <v>1682.9690000000001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135</v>
      </c>
      <c r="AU215" s="247" t="s">
        <v>87</v>
      </c>
      <c r="AV215" s="13" t="s">
        <v>133</v>
      </c>
      <c r="AW215" s="13" t="s">
        <v>36</v>
      </c>
      <c r="AX215" s="13" t="s">
        <v>85</v>
      </c>
      <c r="AY215" s="247" t="s">
        <v>126</v>
      </c>
    </row>
    <row r="216" s="11" customFormat="1" ht="22.8" customHeight="1">
      <c r="B216" s="196"/>
      <c r="C216" s="197"/>
      <c r="D216" s="198" t="s">
        <v>76</v>
      </c>
      <c r="E216" s="210" t="s">
        <v>335</v>
      </c>
      <c r="F216" s="210" t="s">
        <v>336</v>
      </c>
      <c r="G216" s="197"/>
      <c r="H216" s="197"/>
      <c r="I216" s="200"/>
      <c r="J216" s="211">
        <f>BK216</f>
        <v>0</v>
      </c>
      <c r="K216" s="197"/>
      <c r="L216" s="202"/>
      <c r="M216" s="203"/>
      <c r="N216" s="204"/>
      <c r="O216" s="204"/>
      <c r="P216" s="205">
        <f>P217</f>
        <v>0</v>
      </c>
      <c r="Q216" s="204"/>
      <c r="R216" s="205">
        <f>R217</f>
        <v>0</v>
      </c>
      <c r="S216" s="204"/>
      <c r="T216" s="206">
        <f>T217</f>
        <v>0</v>
      </c>
      <c r="AR216" s="207" t="s">
        <v>85</v>
      </c>
      <c r="AT216" s="208" t="s">
        <v>76</v>
      </c>
      <c r="AU216" s="208" t="s">
        <v>85</v>
      </c>
      <c r="AY216" s="207" t="s">
        <v>126</v>
      </c>
      <c r="BK216" s="209">
        <f>BK217</f>
        <v>0</v>
      </c>
    </row>
    <row r="217" s="1" customFormat="1" ht="24" customHeight="1">
      <c r="B217" s="38"/>
      <c r="C217" s="212" t="s">
        <v>337</v>
      </c>
      <c r="D217" s="212" t="s">
        <v>128</v>
      </c>
      <c r="E217" s="213" t="s">
        <v>338</v>
      </c>
      <c r="F217" s="214" t="s">
        <v>339</v>
      </c>
      <c r="G217" s="215" t="s">
        <v>325</v>
      </c>
      <c r="H217" s="216">
        <v>123.52200000000001</v>
      </c>
      <c r="I217" s="217"/>
      <c r="J217" s="218">
        <f>ROUND(I217*H217,2)</f>
        <v>0</v>
      </c>
      <c r="K217" s="214" t="s">
        <v>132</v>
      </c>
      <c r="L217" s="43"/>
      <c r="M217" s="219" t="s">
        <v>19</v>
      </c>
      <c r="N217" s="220" t="s">
        <v>48</v>
      </c>
      <c r="O217" s="83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AR217" s="223" t="s">
        <v>133</v>
      </c>
      <c r="AT217" s="223" t="s">
        <v>128</v>
      </c>
      <c r="AU217" s="223" t="s">
        <v>87</v>
      </c>
      <c r="AY217" s="17" t="s">
        <v>126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85</v>
      </c>
      <c r="BK217" s="224">
        <f>ROUND(I217*H217,2)</f>
        <v>0</v>
      </c>
      <c r="BL217" s="17" t="s">
        <v>133</v>
      </c>
      <c r="BM217" s="223" t="s">
        <v>340</v>
      </c>
    </row>
    <row r="218" s="11" customFormat="1" ht="25.92" customHeight="1">
      <c r="B218" s="196"/>
      <c r="C218" s="197"/>
      <c r="D218" s="198" t="s">
        <v>76</v>
      </c>
      <c r="E218" s="199" t="s">
        <v>341</v>
      </c>
      <c r="F218" s="199" t="s">
        <v>342</v>
      </c>
      <c r="G218" s="197"/>
      <c r="H218" s="197"/>
      <c r="I218" s="200"/>
      <c r="J218" s="201">
        <f>BK218</f>
        <v>0</v>
      </c>
      <c r="K218" s="197"/>
      <c r="L218" s="202"/>
      <c r="M218" s="203"/>
      <c r="N218" s="204"/>
      <c r="O218" s="204"/>
      <c r="P218" s="205">
        <f>P219+P237+P257</f>
        <v>0</v>
      </c>
      <c r="Q218" s="204"/>
      <c r="R218" s="205">
        <f>R219+R237+R257</f>
        <v>2.3263793600000002</v>
      </c>
      <c r="S218" s="204"/>
      <c r="T218" s="206">
        <f>T219+T237+T257</f>
        <v>0</v>
      </c>
      <c r="AR218" s="207" t="s">
        <v>87</v>
      </c>
      <c r="AT218" s="208" t="s">
        <v>76</v>
      </c>
      <c r="AU218" s="208" t="s">
        <v>77</v>
      </c>
      <c r="AY218" s="207" t="s">
        <v>126</v>
      </c>
      <c r="BK218" s="209">
        <f>BK219+BK237+BK257</f>
        <v>0</v>
      </c>
    </row>
    <row r="219" s="11" customFormat="1" ht="22.8" customHeight="1">
      <c r="B219" s="196"/>
      <c r="C219" s="197"/>
      <c r="D219" s="198" t="s">
        <v>76</v>
      </c>
      <c r="E219" s="210" t="s">
        <v>343</v>
      </c>
      <c r="F219" s="210" t="s">
        <v>344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SUM(P220:P236)</f>
        <v>0</v>
      </c>
      <c r="Q219" s="204"/>
      <c r="R219" s="205">
        <f>SUM(R220:R236)</f>
        <v>1.8849110000000002</v>
      </c>
      <c r="S219" s="204"/>
      <c r="T219" s="206">
        <f>SUM(T220:T236)</f>
        <v>0</v>
      </c>
      <c r="AR219" s="207" t="s">
        <v>87</v>
      </c>
      <c r="AT219" s="208" t="s">
        <v>76</v>
      </c>
      <c r="AU219" s="208" t="s">
        <v>85</v>
      </c>
      <c r="AY219" s="207" t="s">
        <v>126</v>
      </c>
      <c r="BK219" s="209">
        <f>SUM(BK220:BK236)</f>
        <v>0</v>
      </c>
    </row>
    <row r="220" s="1" customFormat="1" ht="36" customHeight="1">
      <c r="B220" s="38"/>
      <c r="C220" s="212" t="s">
        <v>345</v>
      </c>
      <c r="D220" s="212" t="s">
        <v>128</v>
      </c>
      <c r="E220" s="213" t="s">
        <v>346</v>
      </c>
      <c r="F220" s="214" t="s">
        <v>347</v>
      </c>
      <c r="G220" s="215" t="s">
        <v>180</v>
      </c>
      <c r="H220" s="216">
        <v>186.12000000000001</v>
      </c>
      <c r="I220" s="217"/>
      <c r="J220" s="218">
        <f>ROUND(I220*H220,2)</f>
        <v>0</v>
      </c>
      <c r="K220" s="214" t="s">
        <v>132</v>
      </c>
      <c r="L220" s="43"/>
      <c r="M220" s="219" t="s">
        <v>19</v>
      </c>
      <c r="N220" s="220" t="s">
        <v>48</v>
      </c>
      <c r="O220" s="83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AR220" s="223" t="s">
        <v>214</v>
      </c>
      <c r="AT220" s="223" t="s">
        <v>128</v>
      </c>
      <c r="AU220" s="223" t="s">
        <v>87</v>
      </c>
      <c r="AY220" s="17" t="s">
        <v>126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85</v>
      </c>
      <c r="BK220" s="224">
        <f>ROUND(I220*H220,2)</f>
        <v>0</v>
      </c>
      <c r="BL220" s="17" t="s">
        <v>214</v>
      </c>
      <c r="BM220" s="223" t="s">
        <v>348</v>
      </c>
    </row>
    <row r="221" s="12" customFormat="1">
      <c r="B221" s="225"/>
      <c r="C221" s="226"/>
      <c r="D221" s="227" t="s">
        <v>135</v>
      </c>
      <c r="E221" s="228" t="s">
        <v>19</v>
      </c>
      <c r="F221" s="229" t="s">
        <v>349</v>
      </c>
      <c r="G221" s="226"/>
      <c r="H221" s="230">
        <v>110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135</v>
      </c>
      <c r="AU221" s="236" t="s">
        <v>87</v>
      </c>
      <c r="AV221" s="12" t="s">
        <v>87</v>
      </c>
      <c r="AW221" s="12" t="s">
        <v>36</v>
      </c>
      <c r="AX221" s="12" t="s">
        <v>77</v>
      </c>
      <c r="AY221" s="236" t="s">
        <v>126</v>
      </c>
    </row>
    <row r="222" s="12" customFormat="1">
      <c r="B222" s="225"/>
      <c r="C222" s="226"/>
      <c r="D222" s="227" t="s">
        <v>135</v>
      </c>
      <c r="E222" s="228" t="s">
        <v>19</v>
      </c>
      <c r="F222" s="229" t="s">
        <v>350</v>
      </c>
      <c r="G222" s="226"/>
      <c r="H222" s="230">
        <v>19.359999999999999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AT222" s="236" t="s">
        <v>135</v>
      </c>
      <c r="AU222" s="236" t="s">
        <v>87</v>
      </c>
      <c r="AV222" s="12" t="s">
        <v>87</v>
      </c>
      <c r="AW222" s="12" t="s">
        <v>36</v>
      </c>
      <c r="AX222" s="12" t="s">
        <v>77</v>
      </c>
      <c r="AY222" s="236" t="s">
        <v>126</v>
      </c>
    </row>
    <row r="223" s="12" customFormat="1">
      <c r="B223" s="225"/>
      <c r="C223" s="226"/>
      <c r="D223" s="227" t="s">
        <v>135</v>
      </c>
      <c r="E223" s="228" t="s">
        <v>19</v>
      </c>
      <c r="F223" s="229" t="s">
        <v>351</v>
      </c>
      <c r="G223" s="226"/>
      <c r="H223" s="230">
        <v>56.759999999999998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135</v>
      </c>
      <c r="AU223" s="236" t="s">
        <v>87</v>
      </c>
      <c r="AV223" s="12" t="s">
        <v>87</v>
      </c>
      <c r="AW223" s="12" t="s">
        <v>36</v>
      </c>
      <c r="AX223" s="12" t="s">
        <v>77</v>
      </c>
      <c r="AY223" s="236" t="s">
        <v>126</v>
      </c>
    </row>
    <row r="224" s="13" customFormat="1">
      <c r="B224" s="237"/>
      <c r="C224" s="238"/>
      <c r="D224" s="227" t="s">
        <v>135</v>
      </c>
      <c r="E224" s="239" t="s">
        <v>19</v>
      </c>
      <c r="F224" s="240" t="s">
        <v>137</v>
      </c>
      <c r="G224" s="238"/>
      <c r="H224" s="241">
        <v>186.12000000000001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135</v>
      </c>
      <c r="AU224" s="247" t="s">
        <v>87</v>
      </c>
      <c r="AV224" s="13" t="s">
        <v>133</v>
      </c>
      <c r="AW224" s="13" t="s">
        <v>36</v>
      </c>
      <c r="AX224" s="13" t="s">
        <v>85</v>
      </c>
      <c r="AY224" s="247" t="s">
        <v>126</v>
      </c>
    </row>
    <row r="225" s="1" customFormat="1" ht="24" customHeight="1">
      <c r="B225" s="38"/>
      <c r="C225" s="212" t="s">
        <v>352</v>
      </c>
      <c r="D225" s="212" t="s">
        <v>128</v>
      </c>
      <c r="E225" s="213" t="s">
        <v>353</v>
      </c>
      <c r="F225" s="214" t="s">
        <v>354</v>
      </c>
      <c r="G225" s="215" t="s">
        <v>180</v>
      </c>
      <c r="H225" s="216">
        <v>76.140000000000001</v>
      </c>
      <c r="I225" s="217"/>
      <c r="J225" s="218">
        <f>ROUND(I225*H225,2)</f>
        <v>0</v>
      </c>
      <c r="K225" s="214" t="s">
        <v>132</v>
      </c>
      <c r="L225" s="43"/>
      <c r="M225" s="219" t="s">
        <v>19</v>
      </c>
      <c r="N225" s="220" t="s">
        <v>48</v>
      </c>
      <c r="O225" s="83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AR225" s="223" t="s">
        <v>214</v>
      </c>
      <c r="AT225" s="223" t="s">
        <v>128</v>
      </c>
      <c r="AU225" s="223" t="s">
        <v>87</v>
      </c>
      <c r="AY225" s="17" t="s">
        <v>126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85</v>
      </c>
      <c r="BK225" s="224">
        <f>ROUND(I225*H225,2)</f>
        <v>0</v>
      </c>
      <c r="BL225" s="17" t="s">
        <v>214</v>
      </c>
      <c r="BM225" s="223" t="s">
        <v>355</v>
      </c>
    </row>
    <row r="226" s="12" customFormat="1">
      <c r="B226" s="225"/>
      <c r="C226" s="226"/>
      <c r="D226" s="227" t="s">
        <v>135</v>
      </c>
      <c r="E226" s="228" t="s">
        <v>19</v>
      </c>
      <c r="F226" s="229" t="s">
        <v>356</v>
      </c>
      <c r="G226" s="226"/>
      <c r="H226" s="230">
        <v>45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135</v>
      </c>
      <c r="AU226" s="236" t="s">
        <v>87</v>
      </c>
      <c r="AV226" s="12" t="s">
        <v>87</v>
      </c>
      <c r="AW226" s="12" t="s">
        <v>36</v>
      </c>
      <c r="AX226" s="12" t="s">
        <v>77</v>
      </c>
      <c r="AY226" s="236" t="s">
        <v>126</v>
      </c>
    </row>
    <row r="227" s="12" customFormat="1">
      <c r="B227" s="225"/>
      <c r="C227" s="226"/>
      <c r="D227" s="227" t="s">
        <v>135</v>
      </c>
      <c r="E227" s="228" t="s">
        <v>19</v>
      </c>
      <c r="F227" s="229" t="s">
        <v>357</v>
      </c>
      <c r="G227" s="226"/>
      <c r="H227" s="230">
        <v>7.9199999999999999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135</v>
      </c>
      <c r="AU227" s="236" t="s">
        <v>87</v>
      </c>
      <c r="AV227" s="12" t="s">
        <v>87</v>
      </c>
      <c r="AW227" s="12" t="s">
        <v>36</v>
      </c>
      <c r="AX227" s="12" t="s">
        <v>77</v>
      </c>
      <c r="AY227" s="236" t="s">
        <v>126</v>
      </c>
    </row>
    <row r="228" s="12" customFormat="1">
      <c r="B228" s="225"/>
      <c r="C228" s="226"/>
      <c r="D228" s="227" t="s">
        <v>135</v>
      </c>
      <c r="E228" s="228" t="s">
        <v>19</v>
      </c>
      <c r="F228" s="229" t="s">
        <v>358</v>
      </c>
      <c r="G228" s="226"/>
      <c r="H228" s="230">
        <v>23.219999999999999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135</v>
      </c>
      <c r="AU228" s="236" t="s">
        <v>87</v>
      </c>
      <c r="AV228" s="12" t="s">
        <v>87</v>
      </c>
      <c r="AW228" s="12" t="s">
        <v>36</v>
      </c>
      <c r="AX228" s="12" t="s">
        <v>77</v>
      </c>
      <c r="AY228" s="236" t="s">
        <v>126</v>
      </c>
    </row>
    <row r="229" s="13" customFormat="1">
      <c r="B229" s="237"/>
      <c r="C229" s="238"/>
      <c r="D229" s="227" t="s">
        <v>135</v>
      </c>
      <c r="E229" s="239" t="s">
        <v>19</v>
      </c>
      <c r="F229" s="240" t="s">
        <v>137</v>
      </c>
      <c r="G229" s="238"/>
      <c r="H229" s="241">
        <v>76.140000000000001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135</v>
      </c>
      <c r="AU229" s="247" t="s">
        <v>87</v>
      </c>
      <c r="AV229" s="13" t="s">
        <v>133</v>
      </c>
      <c r="AW229" s="13" t="s">
        <v>36</v>
      </c>
      <c r="AX229" s="13" t="s">
        <v>85</v>
      </c>
      <c r="AY229" s="247" t="s">
        <v>126</v>
      </c>
    </row>
    <row r="230" s="1" customFormat="1" ht="24" customHeight="1">
      <c r="B230" s="38"/>
      <c r="C230" s="258" t="s">
        <v>359</v>
      </c>
      <c r="D230" s="258" t="s">
        <v>183</v>
      </c>
      <c r="E230" s="259" t="s">
        <v>360</v>
      </c>
      <c r="F230" s="260" t="s">
        <v>361</v>
      </c>
      <c r="G230" s="261" t="s">
        <v>131</v>
      </c>
      <c r="H230" s="262">
        <v>3.3500000000000001</v>
      </c>
      <c r="I230" s="263"/>
      <c r="J230" s="264">
        <f>ROUND(I230*H230,2)</f>
        <v>0</v>
      </c>
      <c r="K230" s="260" t="s">
        <v>132</v>
      </c>
      <c r="L230" s="265"/>
      <c r="M230" s="266" t="s">
        <v>19</v>
      </c>
      <c r="N230" s="267" t="s">
        <v>48</v>
      </c>
      <c r="O230" s="83"/>
      <c r="P230" s="221">
        <f>O230*H230</f>
        <v>0</v>
      </c>
      <c r="Q230" s="221">
        <v>0.55000000000000004</v>
      </c>
      <c r="R230" s="221">
        <f>Q230*H230</f>
        <v>1.8425000000000003</v>
      </c>
      <c r="S230" s="221">
        <v>0</v>
      </c>
      <c r="T230" s="222">
        <f>S230*H230</f>
        <v>0</v>
      </c>
      <c r="AR230" s="223" t="s">
        <v>295</v>
      </c>
      <c r="AT230" s="223" t="s">
        <v>183</v>
      </c>
      <c r="AU230" s="223" t="s">
        <v>87</v>
      </c>
      <c r="AY230" s="17" t="s">
        <v>126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85</v>
      </c>
      <c r="BK230" s="224">
        <f>ROUND(I230*H230,2)</f>
        <v>0</v>
      </c>
      <c r="BL230" s="17" t="s">
        <v>214</v>
      </c>
      <c r="BM230" s="223" t="s">
        <v>362</v>
      </c>
    </row>
    <row r="231" s="12" customFormat="1">
      <c r="B231" s="225"/>
      <c r="C231" s="226"/>
      <c r="D231" s="227" t="s">
        <v>135</v>
      </c>
      <c r="E231" s="228" t="s">
        <v>19</v>
      </c>
      <c r="F231" s="229" t="s">
        <v>363</v>
      </c>
      <c r="G231" s="226"/>
      <c r="H231" s="230">
        <v>1.98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135</v>
      </c>
      <c r="AU231" s="236" t="s">
        <v>87</v>
      </c>
      <c r="AV231" s="12" t="s">
        <v>87</v>
      </c>
      <c r="AW231" s="12" t="s">
        <v>36</v>
      </c>
      <c r="AX231" s="12" t="s">
        <v>77</v>
      </c>
      <c r="AY231" s="236" t="s">
        <v>126</v>
      </c>
    </row>
    <row r="232" s="12" customFormat="1">
      <c r="B232" s="225"/>
      <c r="C232" s="226"/>
      <c r="D232" s="227" t="s">
        <v>135</v>
      </c>
      <c r="E232" s="228" t="s">
        <v>19</v>
      </c>
      <c r="F232" s="229" t="s">
        <v>364</v>
      </c>
      <c r="G232" s="226"/>
      <c r="H232" s="230">
        <v>0.34799999999999998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135</v>
      </c>
      <c r="AU232" s="236" t="s">
        <v>87</v>
      </c>
      <c r="AV232" s="12" t="s">
        <v>87</v>
      </c>
      <c r="AW232" s="12" t="s">
        <v>36</v>
      </c>
      <c r="AX232" s="12" t="s">
        <v>77</v>
      </c>
      <c r="AY232" s="236" t="s">
        <v>126</v>
      </c>
    </row>
    <row r="233" s="12" customFormat="1">
      <c r="B233" s="225"/>
      <c r="C233" s="226"/>
      <c r="D233" s="227" t="s">
        <v>135</v>
      </c>
      <c r="E233" s="228" t="s">
        <v>19</v>
      </c>
      <c r="F233" s="229" t="s">
        <v>365</v>
      </c>
      <c r="G233" s="226"/>
      <c r="H233" s="230">
        <v>1.022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135</v>
      </c>
      <c r="AU233" s="236" t="s">
        <v>87</v>
      </c>
      <c r="AV233" s="12" t="s">
        <v>87</v>
      </c>
      <c r="AW233" s="12" t="s">
        <v>36</v>
      </c>
      <c r="AX233" s="12" t="s">
        <v>77</v>
      </c>
      <c r="AY233" s="236" t="s">
        <v>126</v>
      </c>
    </row>
    <row r="234" s="13" customFormat="1">
      <c r="B234" s="237"/>
      <c r="C234" s="238"/>
      <c r="D234" s="227" t="s">
        <v>135</v>
      </c>
      <c r="E234" s="239" t="s">
        <v>19</v>
      </c>
      <c r="F234" s="240" t="s">
        <v>137</v>
      </c>
      <c r="G234" s="238"/>
      <c r="H234" s="241">
        <v>3.3499999999999996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135</v>
      </c>
      <c r="AU234" s="247" t="s">
        <v>87</v>
      </c>
      <c r="AV234" s="13" t="s">
        <v>133</v>
      </c>
      <c r="AW234" s="13" t="s">
        <v>36</v>
      </c>
      <c r="AX234" s="13" t="s">
        <v>85</v>
      </c>
      <c r="AY234" s="247" t="s">
        <v>126</v>
      </c>
    </row>
    <row r="235" s="1" customFormat="1" ht="24" customHeight="1">
      <c r="B235" s="38"/>
      <c r="C235" s="212" t="s">
        <v>366</v>
      </c>
      <c r="D235" s="212" t="s">
        <v>128</v>
      </c>
      <c r="E235" s="213" t="s">
        <v>367</v>
      </c>
      <c r="F235" s="214" t="s">
        <v>368</v>
      </c>
      <c r="G235" s="215" t="s">
        <v>131</v>
      </c>
      <c r="H235" s="216">
        <v>3.3500000000000001</v>
      </c>
      <c r="I235" s="217"/>
      <c r="J235" s="218">
        <f>ROUND(I235*H235,2)</f>
        <v>0</v>
      </c>
      <c r="K235" s="214" t="s">
        <v>132</v>
      </c>
      <c r="L235" s="43"/>
      <c r="M235" s="219" t="s">
        <v>19</v>
      </c>
      <c r="N235" s="220" t="s">
        <v>48</v>
      </c>
      <c r="O235" s="83"/>
      <c r="P235" s="221">
        <f>O235*H235</f>
        <v>0</v>
      </c>
      <c r="Q235" s="221">
        <v>0.012659999999999999</v>
      </c>
      <c r="R235" s="221">
        <f>Q235*H235</f>
        <v>0.042410999999999997</v>
      </c>
      <c r="S235" s="221">
        <v>0</v>
      </c>
      <c r="T235" s="222">
        <f>S235*H235</f>
        <v>0</v>
      </c>
      <c r="AR235" s="223" t="s">
        <v>214</v>
      </c>
      <c r="AT235" s="223" t="s">
        <v>128</v>
      </c>
      <c r="AU235" s="223" t="s">
        <v>87</v>
      </c>
      <c r="AY235" s="17" t="s">
        <v>126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85</v>
      </c>
      <c r="BK235" s="224">
        <f>ROUND(I235*H235,2)</f>
        <v>0</v>
      </c>
      <c r="BL235" s="17" t="s">
        <v>214</v>
      </c>
      <c r="BM235" s="223" t="s">
        <v>369</v>
      </c>
    </row>
    <row r="236" s="1" customFormat="1" ht="36" customHeight="1">
      <c r="B236" s="38"/>
      <c r="C236" s="212" t="s">
        <v>370</v>
      </c>
      <c r="D236" s="212" t="s">
        <v>128</v>
      </c>
      <c r="E236" s="213" t="s">
        <v>371</v>
      </c>
      <c r="F236" s="214" t="s">
        <v>372</v>
      </c>
      <c r="G236" s="215" t="s">
        <v>373</v>
      </c>
      <c r="H236" s="268"/>
      <c r="I236" s="217"/>
      <c r="J236" s="218">
        <f>ROUND(I236*H236,2)</f>
        <v>0</v>
      </c>
      <c r="K236" s="214" t="s">
        <v>132</v>
      </c>
      <c r="L236" s="43"/>
      <c r="M236" s="219" t="s">
        <v>19</v>
      </c>
      <c r="N236" s="220" t="s">
        <v>48</v>
      </c>
      <c r="O236" s="83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AR236" s="223" t="s">
        <v>214</v>
      </c>
      <c r="AT236" s="223" t="s">
        <v>128</v>
      </c>
      <c r="AU236" s="223" t="s">
        <v>87</v>
      </c>
      <c r="AY236" s="17" t="s">
        <v>126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85</v>
      </c>
      <c r="BK236" s="224">
        <f>ROUND(I236*H236,2)</f>
        <v>0</v>
      </c>
      <c r="BL236" s="17" t="s">
        <v>214</v>
      </c>
      <c r="BM236" s="223" t="s">
        <v>374</v>
      </c>
    </row>
    <row r="237" s="11" customFormat="1" ht="22.8" customHeight="1">
      <c r="B237" s="196"/>
      <c r="C237" s="197"/>
      <c r="D237" s="198" t="s">
        <v>76</v>
      </c>
      <c r="E237" s="210" t="s">
        <v>375</v>
      </c>
      <c r="F237" s="210" t="s">
        <v>376</v>
      </c>
      <c r="G237" s="197"/>
      <c r="H237" s="197"/>
      <c r="I237" s="200"/>
      <c r="J237" s="211">
        <f>BK237</f>
        <v>0</v>
      </c>
      <c r="K237" s="197"/>
      <c r="L237" s="202"/>
      <c r="M237" s="203"/>
      <c r="N237" s="204"/>
      <c r="O237" s="204"/>
      <c r="P237" s="205">
        <f>SUM(P238:P256)</f>
        <v>0</v>
      </c>
      <c r="Q237" s="204"/>
      <c r="R237" s="205">
        <f>SUM(R238:R256)</f>
        <v>0.40262399999999998</v>
      </c>
      <c r="S237" s="204"/>
      <c r="T237" s="206">
        <f>SUM(T238:T256)</f>
        <v>0</v>
      </c>
      <c r="AR237" s="207" t="s">
        <v>87</v>
      </c>
      <c r="AT237" s="208" t="s">
        <v>76</v>
      </c>
      <c r="AU237" s="208" t="s">
        <v>85</v>
      </c>
      <c r="AY237" s="207" t="s">
        <v>126</v>
      </c>
      <c r="BK237" s="209">
        <f>SUM(BK238:BK256)</f>
        <v>0</v>
      </c>
    </row>
    <row r="238" s="1" customFormat="1" ht="24" customHeight="1">
      <c r="B238" s="38"/>
      <c r="C238" s="212" t="s">
        <v>377</v>
      </c>
      <c r="D238" s="212" t="s">
        <v>128</v>
      </c>
      <c r="E238" s="213" t="s">
        <v>378</v>
      </c>
      <c r="F238" s="214" t="s">
        <v>379</v>
      </c>
      <c r="G238" s="215" t="s">
        <v>180</v>
      </c>
      <c r="H238" s="216">
        <v>277.19999999999999</v>
      </c>
      <c r="I238" s="217"/>
      <c r="J238" s="218">
        <f>ROUND(I238*H238,2)</f>
        <v>0</v>
      </c>
      <c r="K238" s="214" t="s">
        <v>19</v>
      </c>
      <c r="L238" s="43"/>
      <c r="M238" s="219" t="s">
        <v>19</v>
      </c>
      <c r="N238" s="220" t="s">
        <v>48</v>
      </c>
      <c r="O238" s="83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AR238" s="223" t="s">
        <v>214</v>
      </c>
      <c r="AT238" s="223" t="s">
        <v>128</v>
      </c>
      <c r="AU238" s="223" t="s">
        <v>87</v>
      </c>
      <c r="AY238" s="17" t="s">
        <v>126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85</v>
      </c>
      <c r="BK238" s="224">
        <f>ROUND(I238*H238,2)</f>
        <v>0</v>
      </c>
      <c r="BL238" s="17" t="s">
        <v>214</v>
      </c>
      <c r="BM238" s="223" t="s">
        <v>380</v>
      </c>
    </row>
    <row r="239" s="12" customFormat="1">
      <c r="B239" s="225"/>
      <c r="C239" s="226"/>
      <c r="D239" s="227" t="s">
        <v>135</v>
      </c>
      <c r="E239" s="228" t="s">
        <v>19</v>
      </c>
      <c r="F239" s="229" t="s">
        <v>381</v>
      </c>
      <c r="G239" s="226"/>
      <c r="H239" s="230">
        <v>288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AT239" s="236" t="s">
        <v>135</v>
      </c>
      <c r="AU239" s="236" t="s">
        <v>87</v>
      </c>
      <c r="AV239" s="12" t="s">
        <v>87</v>
      </c>
      <c r="AW239" s="12" t="s">
        <v>36</v>
      </c>
      <c r="AX239" s="12" t="s">
        <v>77</v>
      </c>
      <c r="AY239" s="236" t="s">
        <v>126</v>
      </c>
    </row>
    <row r="240" s="12" customFormat="1">
      <c r="B240" s="225"/>
      <c r="C240" s="226"/>
      <c r="D240" s="227" t="s">
        <v>135</v>
      </c>
      <c r="E240" s="228" t="s">
        <v>19</v>
      </c>
      <c r="F240" s="229" t="s">
        <v>382</v>
      </c>
      <c r="G240" s="226"/>
      <c r="H240" s="230">
        <v>-4.7999999999999998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135</v>
      </c>
      <c r="AU240" s="236" t="s">
        <v>87</v>
      </c>
      <c r="AV240" s="12" t="s">
        <v>87</v>
      </c>
      <c r="AW240" s="12" t="s">
        <v>36</v>
      </c>
      <c r="AX240" s="12" t="s">
        <v>77</v>
      </c>
      <c r="AY240" s="236" t="s">
        <v>126</v>
      </c>
    </row>
    <row r="241" s="12" customFormat="1">
      <c r="B241" s="225"/>
      <c r="C241" s="226"/>
      <c r="D241" s="227" t="s">
        <v>135</v>
      </c>
      <c r="E241" s="228" t="s">
        <v>19</v>
      </c>
      <c r="F241" s="229" t="s">
        <v>383</v>
      </c>
      <c r="G241" s="226"/>
      <c r="H241" s="230">
        <v>-6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AT241" s="236" t="s">
        <v>135</v>
      </c>
      <c r="AU241" s="236" t="s">
        <v>87</v>
      </c>
      <c r="AV241" s="12" t="s">
        <v>87</v>
      </c>
      <c r="AW241" s="12" t="s">
        <v>36</v>
      </c>
      <c r="AX241" s="12" t="s">
        <v>77</v>
      </c>
      <c r="AY241" s="236" t="s">
        <v>126</v>
      </c>
    </row>
    <row r="242" s="13" customFormat="1">
      <c r="B242" s="237"/>
      <c r="C242" s="238"/>
      <c r="D242" s="227" t="s">
        <v>135</v>
      </c>
      <c r="E242" s="239" t="s">
        <v>19</v>
      </c>
      <c r="F242" s="240" t="s">
        <v>384</v>
      </c>
      <c r="G242" s="238"/>
      <c r="H242" s="241">
        <v>277.19999999999999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135</v>
      </c>
      <c r="AU242" s="247" t="s">
        <v>87</v>
      </c>
      <c r="AV242" s="13" t="s">
        <v>133</v>
      </c>
      <c r="AW242" s="13" t="s">
        <v>36</v>
      </c>
      <c r="AX242" s="13" t="s">
        <v>85</v>
      </c>
      <c r="AY242" s="247" t="s">
        <v>126</v>
      </c>
    </row>
    <row r="243" s="1" customFormat="1" ht="24" customHeight="1">
      <c r="B243" s="38"/>
      <c r="C243" s="258" t="s">
        <v>385</v>
      </c>
      <c r="D243" s="258" t="s">
        <v>183</v>
      </c>
      <c r="E243" s="259" t="s">
        <v>386</v>
      </c>
      <c r="F243" s="260" t="s">
        <v>387</v>
      </c>
      <c r="G243" s="261" t="s">
        <v>180</v>
      </c>
      <c r="H243" s="262">
        <v>302.39999999999998</v>
      </c>
      <c r="I243" s="263"/>
      <c r="J243" s="264">
        <f>ROUND(I243*H243,2)</f>
        <v>0</v>
      </c>
      <c r="K243" s="260" t="s">
        <v>19</v>
      </c>
      <c r="L243" s="265"/>
      <c r="M243" s="266" t="s">
        <v>19</v>
      </c>
      <c r="N243" s="267" t="s">
        <v>48</v>
      </c>
      <c r="O243" s="83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AR243" s="223" t="s">
        <v>295</v>
      </c>
      <c r="AT243" s="223" t="s">
        <v>183</v>
      </c>
      <c r="AU243" s="223" t="s">
        <v>87</v>
      </c>
      <c r="AY243" s="17" t="s">
        <v>126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85</v>
      </c>
      <c r="BK243" s="224">
        <f>ROUND(I243*H243,2)</f>
        <v>0</v>
      </c>
      <c r="BL243" s="17" t="s">
        <v>214</v>
      </c>
      <c r="BM243" s="223" t="s">
        <v>388</v>
      </c>
    </row>
    <row r="244" s="12" customFormat="1">
      <c r="B244" s="225"/>
      <c r="C244" s="226"/>
      <c r="D244" s="227" t="s">
        <v>135</v>
      </c>
      <c r="E244" s="228" t="s">
        <v>19</v>
      </c>
      <c r="F244" s="229" t="s">
        <v>381</v>
      </c>
      <c r="G244" s="226"/>
      <c r="H244" s="230">
        <v>288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135</v>
      </c>
      <c r="AU244" s="236" t="s">
        <v>87</v>
      </c>
      <c r="AV244" s="12" t="s">
        <v>87</v>
      </c>
      <c r="AW244" s="12" t="s">
        <v>36</v>
      </c>
      <c r="AX244" s="12" t="s">
        <v>77</v>
      </c>
      <c r="AY244" s="236" t="s">
        <v>126</v>
      </c>
    </row>
    <row r="245" s="13" customFormat="1">
      <c r="B245" s="237"/>
      <c r="C245" s="238"/>
      <c r="D245" s="227" t="s">
        <v>135</v>
      </c>
      <c r="E245" s="239" t="s">
        <v>19</v>
      </c>
      <c r="F245" s="240" t="s">
        <v>384</v>
      </c>
      <c r="G245" s="238"/>
      <c r="H245" s="241">
        <v>288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135</v>
      </c>
      <c r="AU245" s="247" t="s">
        <v>87</v>
      </c>
      <c r="AV245" s="13" t="s">
        <v>133</v>
      </c>
      <c r="AW245" s="13" t="s">
        <v>36</v>
      </c>
      <c r="AX245" s="13" t="s">
        <v>85</v>
      </c>
      <c r="AY245" s="247" t="s">
        <v>126</v>
      </c>
    </row>
    <row r="246" s="12" customFormat="1">
      <c r="B246" s="225"/>
      <c r="C246" s="226"/>
      <c r="D246" s="227" t="s">
        <v>135</v>
      </c>
      <c r="E246" s="226"/>
      <c r="F246" s="229" t="s">
        <v>389</v>
      </c>
      <c r="G246" s="226"/>
      <c r="H246" s="230">
        <v>302.39999999999998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135</v>
      </c>
      <c r="AU246" s="236" t="s">
        <v>87</v>
      </c>
      <c r="AV246" s="12" t="s">
        <v>87</v>
      </c>
      <c r="AW246" s="12" t="s">
        <v>4</v>
      </c>
      <c r="AX246" s="12" t="s">
        <v>85</v>
      </c>
      <c r="AY246" s="236" t="s">
        <v>126</v>
      </c>
    </row>
    <row r="247" s="1" customFormat="1" ht="24" customHeight="1">
      <c r="B247" s="38"/>
      <c r="C247" s="212" t="s">
        <v>390</v>
      </c>
      <c r="D247" s="212" t="s">
        <v>128</v>
      </c>
      <c r="E247" s="213" t="s">
        <v>391</v>
      </c>
      <c r="F247" s="214" t="s">
        <v>392</v>
      </c>
      <c r="G247" s="215" t="s">
        <v>186</v>
      </c>
      <c r="H247" s="216">
        <v>192</v>
      </c>
      <c r="I247" s="217"/>
      <c r="J247" s="218">
        <f>ROUND(I247*H247,2)</f>
        <v>0</v>
      </c>
      <c r="K247" s="214" t="s">
        <v>132</v>
      </c>
      <c r="L247" s="43"/>
      <c r="M247" s="219" t="s">
        <v>19</v>
      </c>
      <c r="N247" s="220" t="s">
        <v>48</v>
      </c>
      <c r="O247" s="83"/>
      <c r="P247" s="221">
        <f>O247*H247</f>
        <v>0</v>
      </c>
      <c r="Q247" s="221">
        <v>6.0000000000000002E-05</v>
      </c>
      <c r="R247" s="221">
        <f>Q247*H247</f>
        <v>0.011520000000000001</v>
      </c>
      <c r="S247" s="221">
        <v>0</v>
      </c>
      <c r="T247" s="222">
        <f>S247*H247</f>
        <v>0</v>
      </c>
      <c r="AR247" s="223" t="s">
        <v>214</v>
      </c>
      <c r="AT247" s="223" t="s">
        <v>128</v>
      </c>
      <c r="AU247" s="223" t="s">
        <v>87</v>
      </c>
      <c r="AY247" s="17" t="s">
        <v>126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85</v>
      </c>
      <c r="BK247" s="224">
        <f>ROUND(I247*H247,2)</f>
        <v>0</v>
      </c>
      <c r="BL247" s="17" t="s">
        <v>214</v>
      </c>
      <c r="BM247" s="223" t="s">
        <v>393</v>
      </c>
    </row>
    <row r="248" s="12" customFormat="1">
      <c r="B248" s="225"/>
      <c r="C248" s="226"/>
      <c r="D248" s="227" t="s">
        <v>135</v>
      </c>
      <c r="E248" s="228" t="s">
        <v>19</v>
      </c>
      <c r="F248" s="229" t="s">
        <v>394</v>
      </c>
      <c r="G248" s="226"/>
      <c r="H248" s="230">
        <v>128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135</v>
      </c>
      <c r="AU248" s="236" t="s">
        <v>87</v>
      </c>
      <c r="AV248" s="12" t="s">
        <v>87</v>
      </c>
      <c r="AW248" s="12" t="s">
        <v>36</v>
      </c>
      <c r="AX248" s="12" t="s">
        <v>77</v>
      </c>
      <c r="AY248" s="236" t="s">
        <v>126</v>
      </c>
    </row>
    <row r="249" s="12" customFormat="1">
      <c r="B249" s="225"/>
      <c r="C249" s="226"/>
      <c r="D249" s="227" t="s">
        <v>135</v>
      </c>
      <c r="E249" s="228" t="s">
        <v>19</v>
      </c>
      <c r="F249" s="229" t="s">
        <v>395</v>
      </c>
      <c r="G249" s="226"/>
      <c r="H249" s="230">
        <v>64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AT249" s="236" t="s">
        <v>135</v>
      </c>
      <c r="AU249" s="236" t="s">
        <v>87</v>
      </c>
      <c r="AV249" s="12" t="s">
        <v>87</v>
      </c>
      <c r="AW249" s="12" t="s">
        <v>36</v>
      </c>
      <c r="AX249" s="12" t="s">
        <v>77</v>
      </c>
      <c r="AY249" s="236" t="s">
        <v>126</v>
      </c>
    </row>
    <row r="250" s="14" customFormat="1">
      <c r="B250" s="248"/>
      <c r="C250" s="249"/>
      <c r="D250" s="227" t="s">
        <v>135</v>
      </c>
      <c r="E250" s="250" t="s">
        <v>19</v>
      </c>
      <c r="F250" s="251" t="s">
        <v>396</v>
      </c>
      <c r="G250" s="249"/>
      <c r="H250" s="250" t="s">
        <v>19</v>
      </c>
      <c r="I250" s="252"/>
      <c r="J250" s="249"/>
      <c r="K250" s="249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135</v>
      </c>
      <c r="AU250" s="257" t="s">
        <v>87</v>
      </c>
      <c r="AV250" s="14" t="s">
        <v>85</v>
      </c>
      <c r="AW250" s="14" t="s">
        <v>36</v>
      </c>
      <c r="AX250" s="14" t="s">
        <v>77</v>
      </c>
      <c r="AY250" s="257" t="s">
        <v>126</v>
      </c>
    </row>
    <row r="251" s="13" customFormat="1">
      <c r="B251" s="237"/>
      <c r="C251" s="238"/>
      <c r="D251" s="227" t="s">
        <v>135</v>
      </c>
      <c r="E251" s="239" t="s">
        <v>19</v>
      </c>
      <c r="F251" s="240" t="s">
        <v>137</v>
      </c>
      <c r="G251" s="238"/>
      <c r="H251" s="241">
        <v>192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135</v>
      </c>
      <c r="AU251" s="247" t="s">
        <v>87</v>
      </c>
      <c r="AV251" s="13" t="s">
        <v>133</v>
      </c>
      <c r="AW251" s="13" t="s">
        <v>36</v>
      </c>
      <c r="AX251" s="13" t="s">
        <v>85</v>
      </c>
      <c r="AY251" s="247" t="s">
        <v>126</v>
      </c>
    </row>
    <row r="252" s="1" customFormat="1" ht="24" customHeight="1">
      <c r="B252" s="38"/>
      <c r="C252" s="258" t="s">
        <v>397</v>
      </c>
      <c r="D252" s="258" t="s">
        <v>183</v>
      </c>
      <c r="E252" s="259" t="s">
        <v>398</v>
      </c>
      <c r="F252" s="260" t="s">
        <v>399</v>
      </c>
      <c r="G252" s="261" t="s">
        <v>207</v>
      </c>
      <c r="H252" s="262">
        <v>201.59999999999999</v>
      </c>
      <c r="I252" s="263"/>
      <c r="J252" s="264">
        <f>ROUND(I252*H252,2)</f>
        <v>0</v>
      </c>
      <c r="K252" s="260" t="s">
        <v>132</v>
      </c>
      <c r="L252" s="265"/>
      <c r="M252" s="266" t="s">
        <v>19</v>
      </c>
      <c r="N252" s="267" t="s">
        <v>48</v>
      </c>
      <c r="O252" s="83"/>
      <c r="P252" s="221">
        <f>O252*H252</f>
        <v>0</v>
      </c>
      <c r="Q252" s="221">
        <v>0.0019400000000000001</v>
      </c>
      <c r="R252" s="221">
        <f>Q252*H252</f>
        <v>0.39110400000000001</v>
      </c>
      <c r="S252" s="221">
        <v>0</v>
      </c>
      <c r="T252" s="222">
        <f>S252*H252</f>
        <v>0</v>
      </c>
      <c r="AR252" s="223" t="s">
        <v>295</v>
      </c>
      <c r="AT252" s="223" t="s">
        <v>183</v>
      </c>
      <c r="AU252" s="223" t="s">
        <v>87</v>
      </c>
      <c r="AY252" s="17" t="s">
        <v>126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85</v>
      </c>
      <c r="BK252" s="224">
        <f>ROUND(I252*H252,2)</f>
        <v>0</v>
      </c>
      <c r="BL252" s="17" t="s">
        <v>214</v>
      </c>
      <c r="BM252" s="223" t="s">
        <v>400</v>
      </c>
    </row>
    <row r="253" s="12" customFormat="1">
      <c r="B253" s="225"/>
      <c r="C253" s="226"/>
      <c r="D253" s="227" t="s">
        <v>135</v>
      </c>
      <c r="E253" s="226"/>
      <c r="F253" s="229" t="s">
        <v>401</v>
      </c>
      <c r="G253" s="226"/>
      <c r="H253" s="230">
        <v>201.59999999999999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135</v>
      </c>
      <c r="AU253" s="236" t="s">
        <v>87</v>
      </c>
      <c r="AV253" s="12" t="s">
        <v>87</v>
      </c>
      <c r="AW253" s="12" t="s">
        <v>4</v>
      </c>
      <c r="AX253" s="12" t="s">
        <v>85</v>
      </c>
      <c r="AY253" s="236" t="s">
        <v>126</v>
      </c>
    </row>
    <row r="254" s="1" customFormat="1" ht="16.5" customHeight="1">
      <c r="B254" s="38"/>
      <c r="C254" s="212" t="s">
        <v>402</v>
      </c>
      <c r="D254" s="212" t="s">
        <v>128</v>
      </c>
      <c r="E254" s="213" t="s">
        <v>403</v>
      </c>
      <c r="F254" s="214" t="s">
        <v>404</v>
      </c>
      <c r="G254" s="215" t="s">
        <v>233</v>
      </c>
      <c r="H254" s="216">
        <v>2</v>
      </c>
      <c r="I254" s="217"/>
      <c r="J254" s="218">
        <f>ROUND(I254*H254,2)</f>
        <v>0</v>
      </c>
      <c r="K254" s="214" t="s">
        <v>19</v>
      </c>
      <c r="L254" s="43"/>
      <c r="M254" s="219" t="s">
        <v>19</v>
      </c>
      <c r="N254" s="220" t="s">
        <v>48</v>
      </c>
      <c r="O254" s="83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AR254" s="223" t="s">
        <v>214</v>
      </c>
      <c r="AT254" s="223" t="s">
        <v>128</v>
      </c>
      <c r="AU254" s="223" t="s">
        <v>87</v>
      </c>
      <c r="AY254" s="17" t="s">
        <v>126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85</v>
      </c>
      <c r="BK254" s="224">
        <f>ROUND(I254*H254,2)</f>
        <v>0</v>
      </c>
      <c r="BL254" s="17" t="s">
        <v>214</v>
      </c>
      <c r="BM254" s="223" t="s">
        <v>405</v>
      </c>
    </row>
    <row r="255" s="1" customFormat="1" ht="24" customHeight="1">
      <c r="B255" s="38"/>
      <c r="C255" s="212" t="s">
        <v>406</v>
      </c>
      <c r="D255" s="212" t="s">
        <v>128</v>
      </c>
      <c r="E255" s="213" t="s">
        <v>407</v>
      </c>
      <c r="F255" s="214" t="s">
        <v>408</v>
      </c>
      <c r="G255" s="215" t="s">
        <v>233</v>
      </c>
      <c r="H255" s="216">
        <v>2</v>
      </c>
      <c r="I255" s="217"/>
      <c r="J255" s="218">
        <f>ROUND(I255*H255,2)</f>
        <v>0</v>
      </c>
      <c r="K255" s="214" t="s">
        <v>19</v>
      </c>
      <c r="L255" s="43"/>
      <c r="M255" s="219" t="s">
        <v>19</v>
      </c>
      <c r="N255" s="220" t="s">
        <v>48</v>
      </c>
      <c r="O255" s="83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AR255" s="223" t="s">
        <v>214</v>
      </c>
      <c r="AT255" s="223" t="s">
        <v>128</v>
      </c>
      <c r="AU255" s="223" t="s">
        <v>87</v>
      </c>
      <c r="AY255" s="17" t="s">
        <v>126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85</v>
      </c>
      <c r="BK255" s="224">
        <f>ROUND(I255*H255,2)</f>
        <v>0</v>
      </c>
      <c r="BL255" s="17" t="s">
        <v>214</v>
      </c>
      <c r="BM255" s="223" t="s">
        <v>409</v>
      </c>
    </row>
    <row r="256" s="1" customFormat="1" ht="36" customHeight="1">
      <c r="B256" s="38"/>
      <c r="C256" s="212" t="s">
        <v>410</v>
      </c>
      <c r="D256" s="212" t="s">
        <v>128</v>
      </c>
      <c r="E256" s="213" t="s">
        <v>411</v>
      </c>
      <c r="F256" s="214" t="s">
        <v>412</v>
      </c>
      <c r="G256" s="215" t="s">
        <v>373</v>
      </c>
      <c r="H256" s="268"/>
      <c r="I256" s="217"/>
      <c r="J256" s="218">
        <f>ROUND(I256*H256,2)</f>
        <v>0</v>
      </c>
      <c r="K256" s="214" t="s">
        <v>132</v>
      </c>
      <c r="L256" s="43"/>
      <c r="M256" s="219" t="s">
        <v>19</v>
      </c>
      <c r="N256" s="220" t="s">
        <v>48</v>
      </c>
      <c r="O256" s="83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AR256" s="223" t="s">
        <v>214</v>
      </c>
      <c r="AT256" s="223" t="s">
        <v>128</v>
      </c>
      <c r="AU256" s="223" t="s">
        <v>87</v>
      </c>
      <c r="AY256" s="17" t="s">
        <v>126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85</v>
      </c>
      <c r="BK256" s="224">
        <f>ROUND(I256*H256,2)</f>
        <v>0</v>
      </c>
      <c r="BL256" s="17" t="s">
        <v>214</v>
      </c>
      <c r="BM256" s="223" t="s">
        <v>413</v>
      </c>
    </row>
    <row r="257" s="11" customFormat="1" ht="22.8" customHeight="1">
      <c r="B257" s="196"/>
      <c r="C257" s="197"/>
      <c r="D257" s="198" t="s">
        <v>76</v>
      </c>
      <c r="E257" s="210" t="s">
        <v>414</v>
      </c>
      <c r="F257" s="210" t="s">
        <v>415</v>
      </c>
      <c r="G257" s="197"/>
      <c r="H257" s="197"/>
      <c r="I257" s="200"/>
      <c r="J257" s="211">
        <f>BK257</f>
        <v>0</v>
      </c>
      <c r="K257" s="197"/>
      <c r="L257" s="202"/>
      <c r="M257" s="203"/>
      <c r="N257" s="204"/>
      <c r="O257" s="204"/>
      <c r="P257" s="205">
        <f>SUM(P258:P266)</f>
        <v>0</v>
      </c>
      <c r="Q257" s="204"/>
      <c r="R257" s="205">
        <f>SUM(R258:R266)</f>
        <v>0.038844359999999994</v>
      </c>
      <c r="S257" s="204"/>
      <c r="T257" s="206">
        <f>SUM(T258:T266)</f>
        <v>0</v>
      </c>
      <c r="AR257" s="207" t="s">
        <v>87</v>
      </c>
      <c r="AT257" s="208" t="s">
        <v>76</v>
      </c>
      <c r="AU257" s="208" t="s">
        <v>85</v>
      </c>
      <c r="AY257" s="207" t="s">
        <v>126</v>
      </c>
      <c r="BK257" s="209">
        <f>SUM(BK258:BK266)</f>
        <v>0</v>
      </c>
    </row>
    <row r="258" s="1" customFormat="1" ht="24" customHeight="1">
      <c r="B258" s="38"/>
      <c r="C258" s="212" t="s">
        <v>416</v>
      </c>
      <c r="D258" s="212" t="s">
        <v>128</v>
      </c>
      <c r="E258" s="213" t="s">
        <v>417</v>
      </c>
      <c r="F258" s="214" t="s">
        <v>418</v>
      </c>
      <c r="G258" s="215" t="s">
        <v>180</v>
      </c>
      <c r="H258" s="216">
        <v>102.22199999999999</v>
      </c>
      <c r="I258" s="217"/>
      <c r="J258" s="218">
        <f>ROUND(I258*H258,2)</f>
        <v>0</v>
      </c>
      <c r="K258" s="214" t="s">
        <v>132</v>
      </c>
      <c r="L258" s="43"/>
      <c r="M258" s="219" t="s">
        <v>19</v>
      </c>
      <c r="N258" s="220" t="s">
        <v>48</v>
      </c>
      <c r="O258" s="83"/>
      <c r="P258" s="221">
        <f>O258*H258</f>
        <v>0</v>
      </c>
      <c r="Q258" s="221">
        <v>0.00013999999999999999</v>
      </c>
      <c r="R258" s="221">
        <f>Q258*H258</f>
        <v>0.014311079999999999</v>
      </c>
      <c r="S258" s="221">
        <v>0</v>
      </c>
      <c r="T258" s="222">
        <f>S258*H258</f>
        <v>0</v>
      </c>
      <c r="AR258" s="223" t="s">
        <v>214</v>
      </c>
      <c r="AT258" s="223" t="s">
        <v>128</v>
      </c>
      <c r="AU258" s="223" t="s">
        <v>87</v>
      </c>
      <c r="AY258" s="17" t="s">
        <v>126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85</v>
      </c>
      <c r="BK258" s="224">
        <f>ROUND(I258*H258,2)</f>
        <v>0</v>
      </c>
      <c r="BL258" s="17" t="s">
        <v>214</v>
      </c>
      <c r="BM258" s="223" t="s">
        <v>419</v>
      </c>
    </row>
    <row r="259" s="12" customFormat="1">
      <c r="B259" s="225"/>
      <c r="C259" s="226"/>
      <c r="D259" s="227" t="s">
        <v>135</v>
      </c>
      <c r="E259" s="228" t="s">
        <v>19</v>
      </c>
      <c r="F259" s="229" t="s">
        <v>420</v>
      </c>
      <c r="G259" s="226"/>
      <c r="H259" s="230">
        <v>53.655999999999999</v>
      </c>
      <c r="I259" s="231"/>
      <c r="J259" s="226"/>
      <c r="K259" s="226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135</v>
      </c>
      <c r="AU259" s="236" t="s">
        <v>87</v>
      </c>
      <c r="AV259" s="12" t="s">
        <v>87</v>
      </c>
      <c r="AW259" s="12" t="s">
        <v>36</v>
      </c>
      <c r="AX259" s="12" t="s">
        <v>77</v>
      </c>
      <c r="AY259" s="236" t="s">
        <v>126</v>
      </c>
    </row>
    <row r="260" s="12" customFormat="1">
      <c r="B260" s="225"/>
      <c r="C260" s="226"/>
      <c r="D260" s="227" t="s">
        <v>135</v>
      </c>
      <c r="E260" s="228" t="s">
        <v>19</v>
      </c>
      <c r="F260" s="229" t="s">
        <v>421</v>
      </c>
      <c r="G260" s="226"/>
      <c r="H260" s="230">
        <v>28.436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135</v>
      </c>
      <c r="AU260" s="236" t="s">
        <v>87</v>
      </c>
      <c r="AV260" s="12" t="s">
        <v>87</v>
      </c>
      <c r="AW260" s="12" t="s">
        <v>36</v>
      </c>
      <c r="AX260" s="12" t="s">
        <v>77</v>
      </c>
      <c r="AY260" s="236" t="s">
        <v>126</v>
      </c>
    </row>
    <row r="261" s="14" customFormat="1">
      <c r="B261" s="248"/>
      <c r="C261" s="249"/>
      <c r="D261" s="227" t="s">
        <v>135</v>
      </c>
      <c r="E261" s="250" t="s">
        <v>19</v>
      </c>
      <c r="F261" s="251" t="s">
        <v>422</v>
      </c>
      <c r="G261" s="249"/>
      <c r="H261" s="250" t="s">
        <v>19</v>
      </c>
      <c r="I261" s="252"/>
      <c r="J261" s="249"/>
      <c r="K261" s="249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135</v>
      </c>
      <c r="AU261" s="257" t="s">
        <v>87</v>
      </c>
      <c r="AV261" s="14" t="s">
        <v>85</v>
      </c>
      <c r="AW261" s="14" t="s">
        <v>36</v>
      </c>
      <c r="AX261" s="14" t="s">
        <v>77</v>
      </c>
      <c r="AY261" s="257" t="s">
        <v>126</v>
      </c>
    </row>
    <row r="262" s="12" customFormat="1">
      <c r="B262" s="225"/>
      <c r="C262" s="226"/>
      <c r="D262" s="227" t="s">
        <v>135</v>
      </c>
      <c r="E262" s="228" t="s">
        <v>19</v>
      </c>
      <c r="F262" s="229" t="s">
        <v>423</v>
      </c>
      <c r="G262" s="226"/>
      <c r="H262" s="230">
        <v>20.129999999999999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AT262" s="236" t="s">
        <v>135</v>
      </c>
      <c r="AU262" s="236" t="s">
        <v>87</v>
      </c>
      <c r="AV262" s="12" t="s">
        <v>87</v>
      </c>
      <c r="AW262" s="12" t="s">
        <v>36</v>
      </c>
      <c r="AX262" s="12" t="s">
        <v>77</v>
      </c>
      <c r="AY262" s="236" t="s">
        <v>126</v>
      </c>
    </row>
    <row r="263" s="14" customFormat="1">
      <c r="B263" s="248"/>
      <c r="C263" s="249"/>
      <c r="D263" s="227" t="s">
        <v>135</v>
      </c>
      <c r="E263" s="250" t="s">
        <v>19</v>
      </c>
      <c r="F263" s="251" t="s">
        <v>424</v>
      </c>
      <c r="G263" s="249"/>
      <c r="H263" s="250" t="s">
        <v>19</v>
      </c>
      <c r="I263" s="252"/>
      <c r="J263" s="249"/>
      <c r="K263" s="249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135</v>
      </c>
      <c r="AU263" s="257" t="s">
        <v>87</v>
      </c>
      <c r="AV263" s="14" t="s">
        <v>85</v>
      </c>
      <c r="AW263" s="14" t="s">
        <v>36</v>
      </c>
      <c r="AX263" s="14" t="s">
        <v>77</v>
      </c>
      <c r="AY263" s="257" t="s">
        <v>126</v>
      </c>
    </row>
    <row r="264" s="13" customFormat="1">
      <c r="B264" s="237"/>
      <c r="C264" s="238"/>
      <c r="D264" s="227" t="s">
        <v>135</v>
      </c>
      <c r="E264" s="239" t="s">
        <v>19</v>
      </c>
      <c r="F264" s="240" t="s">
        <v>137</v>
      </c>
      <c r="G264" s="238"/>
      <c r="H264" s="241">
        <v>102.22199999999999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AT264" s="247" t="s">
        <v>135</v>
      </c>
      <c r="AU264" s="247" t="s">
        <v>87</v>
      </c>
      <c r="AV264" s="13" t="s">
        <v>133</v>
      </c>
      <c r="AW264" s="13" t="s">
        <v>36</v>
      </c>
      <c r="AX264" s="13" t="s">
        <v>85</v>
      </c>
      <c r="AY264" s="247" t="s">
        <v>126</v>
      </c>
    </row>
    <row r="265" s="1" customFormat="1" ht="24" customHeight="1">
      <c r="B265" s="38"/>
      <c r="C265" s="212" t="s">
        <v>425</v>
      </c>
      <c r="D265" s="212" t="s">
        <v>128</v>
      </c>
      <c r="E265" s="213" t="s">
        <v>426</v>
      </c>
      <c r="F265" s="214" t="s">
        <v>427</v>
      </c>
      <c r="G265" s="215" t="s">
        <v>180</v>
      </c>
      <c r="H265" s="216">
        <v>102.22199999999999</v>
      </c>
      <c r="I265" s="217"/>
      <c r="J265" s="218">
        <f>ROUND(I265*H265,2)</f>
        <v>0</v>
      </c>
      <c r="K265" s="214" t="s">
        <v>132</v>
      </c>
      <c r="L265" s="43"/>
      <c r="M265" s="219" t="s">
        <v>19</v>
      </c>
      <c r="N265" s="220" t="s">
        <v>48</v>
      </c>
      <c r="O265" s="83"/>
      <c r="P265" s="221">
        <f>O265*H265</f>
        <v>0</v>
      </c>
      <c r="Q265" s="221">
        <v>0.00012</v>
      </c>
      <c r="R265" s="221">
        <f>Q265*H265</f>
        <v>0.012266639999999999</v>
      </c>
      <c r="S265" s="221">
        <v>0</v>
      </c>
      <c r="T265" s="222">
        <f>S265*H265</f>
        <v>0</v>
      </c>
      <c r="AR265" s="223" t="s">
        <v>214</v>
      </c>
      <c r="AT265" s="223" t="s">
        <v>128</v>
      </c>
      <c r="AU265" s="223" t="s">
        <v>87</v>
      </c>
      <c r="AY265" s="17" t="s">
        <v>126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85</v>
      </c>
      <c r="BK265" s="224">
        <f>ROUND(I265*H265,2)</f>
        <v>0</v>
      </c>
      <c r="BL265" s="17" t="s">
        <v>214</v>
      </c>
      <c r="BM265" s="223" t="s">
        <v>428</v>
      </c>
    </row>
    <row r="266" s="1" customFormat="1" ht="24" customHeight="1">
      <c r="B266" s="38"/>
      <c r="C266" s="212" t="s">
        <v>429</v>
      </c>
      <c r="D266" s="212" t="s">
        <v>128</v>
      </c>
      <c r="E266" s="213" t="s">
        <v>430</v>
      </c>
      <c r="F266" s="214" t="s">
        <v>431</v>
      </c>
      <c r="G266" s="215" t="s">
        <v>180</v>
      </c>
      <c r="H266" s="216">
        <v>102.22199999999999</v>
      </c>
      <c r="I266" s="217"/>
      <c r="J266" s="218">
        <f>ROUND(I266*H266,2)</f>
        <v>0</v>
      </c>
      <c r="K266" s="214" t="s">
        <v>132</v>
      </c>
      <c r="L266" s="43"/>
      <c r="M266" s="219" t="s">
        <v>19</v>
      </c>
      <c r="N266" s="220" t="s">
        <v>48</v>
      </c>
      <c r="O266" s="83"/>
      <c r="P266" s="221">
        <f>O266*H266</f>
        <v>0</v>
      </c>
      <c r="Q266" s="221">
        <v>0.00012</v>
      </c>
      <c r="R266" s="221">
        <f>Q266*H266</f>
        <v>0.012266639999999999</v>
      </c>
      <c r="S266" s="221">
        <v>0</v>
      </c>
      <c r="T266" s="222">
        <f>S266*H266</f>
        <v>0</v>
      </c>
      <c r="AR266" s="223" t="s">
        <v>214</v>
      </c>
      <c r="AT266" s="223" t="s">
        <v>128</v>
      </c>
      <c r="AU266" s="223" t="s">
        <v>87</v>
      </c>
      <c r="AY266" s="17" t="s">
        <v>126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85</v>
      </c>
      <c r="BK266" s="224">
        <f>ROUND(I266*H266,2)</f>
        <v>0</v>
      </c>
      <c r="BL266" s="17" t="s">
        <v>214</v>
      </c>
      <c r="BM266" s="223" t="s">
        <v>432</v>
      </c>
    </row>
    <row r="267" s="11" customFormat="1" ht="25.92" customHeight="1">
      <c r="B267" s="196"/>
      <c r="C267" s="197"/>
      <c r="D267" s="198" t="s">
        <v>76</v>
      </c>
      <c r="E267" s="199" t="s">
        <v>433</v>
      </c>
      <c r="F267" s="199" t="s">
        <v>434</v>
      </c>
      <c r="G267" s="197"/>
      <c r="H267" s="197"/>
      <c r="I267" s="200"/>
      <c r="J267" s="201">
        <f>BK267</f>
        <v>0</v>
      </c>
      <c r="K267" s="197"/>
      <c r="L267" s="202"/>
      <c r="M267" s="203"/>
      <c r="N267" s="204"/>
      <c r="O267" s="204"/>
      <c r="P267" s="205">
        <f>P268</f>
        <v>0</v>
      </c>
      <c r="Q267" s="204"/>
      <c r="R267" s="205">
        <f>R268</f>
        <v>0</v>
      </c>
      <c r="S267" s="204"/>
      <c r="T267" s="206">
        <f>T268</f>
        <v>0</v>
      </c>
      <c r="AR267" s="207" t="s">
        <v>153</v>
      </c>
      <c r="AT267" s="208" t="s">
        <v>76</v>
      </c>
      <c r="AU267" s="208" t="s">
        <v>77</v>
      </c>
      <c r="AY267" s="207" t="s">
        <v>126</v>
      </c>
      <c r="BK267" s="209">
        <f>BK268</f>
        <v>0</v>
      </c>
    </row>
    <row r="268" s="11" customFormat="1" ht="22.8" customHeight="1">
      <c r="B268" s="196"/>
      <c r="C268" s="197"/>
      <c r="D268" s="198" t="s">
        <v>76</v>
      </c>
      <c r="E268" s="210" t="s">
        <v>435</v>
      </c>
      <c r="F268" s="210" t="s">
        <v>436</v>
      </c>
      <c r="G268" s="197"/>
      <c r="H268" s="197"/>
      <c r="I268" s="200"/>
      <c r="J268" s="211">
        <f>BK268</f>
        <v>0</v>
      </c>
      <c r="K268" s="197"/>
      <c r="L268" s="202"/>
      <c r="M268" s="203"/>
      <c r="N268" s="204"/>
      <c r="O268" s="204"/>
      <c r="P268" s="205">
        <f>P269</f>
        <v>0</v>
      </c>
      <c r="Q268" s="204"/>
      <c r="R268" s="205">
        <f>R269</f>
        <v>0</v>
      </c>
      <c r="S268" s="204"/>
      <c r="T268" s="206">
        <f>T269</f>
        <v>0</v>
      </c>
      <c r="AR268" s="207" t="s">
        <v>153</v>
      </c>
      <c r="AT268" s="208" t="s">
        <v>76</v>
      </c>
      <c r="AU268" s="208" t="s">
        <v>85</v>
      </c>
      <c r="AY268" s="207" t="s">
        <v>126</v>
      </c>
      <c r="BK268" s="209">
        <f>BK269</f>
        <v>0</v>
      </c>
    </row>
    <row r="269" s="1" customFormat="1" ht="16.5" customHeight="1">
      <c r="B269" s="38"/>
      <c r="C269" s="212" t="s">
        <v>437</v>
      </c>
      <c r="D269" s="212" t="s">
        <v>128</v>
      </c>
      <c r="E269" s="213" t="s">
        <v>438</v>
      </c>
      <c r="F269" s="214" t="s">
        <v>436</v>
      </c>
      <c r="G269" s="215" t="s">
        <v>373</v>
      </c>
      <c r="H269" s="268"/>
      <c r="I269" s="217"/>
      <c r="J269" s="218">
        <f>ROUND(I269*H269,2)</f>
        <v>0</v>
      </c>
      <c r="K269" s="214" t="s">
        <v>132</v>
      </c>
      <c r="L269" s="43"/>
      <c r="M269" s="269" t="s">
        <v>19</v>
      </c>
      <c r="N269" s="270" t="s">
        <v>48</v>
      </c>
      <c r="O269" s="271"/>
      <c r="P269" s="272">
        <f>O269*H269</f>
        <v>0</v>
      </c>
      <c r="Q269" s="272">
        <v>0</v>
      </c>
      <c r="R269" s="272">
        <f>Q269*H269</f>
        <v>0</v>
      </c>
      <c r="S269" s="272">
        <v>0</v>
      </c>
      <c r="T269" s="273">
        <f>S269*H269</f>
        <v>0</v>
      </c>
      <c r="AR269" s="223" t="s">
        <v>439</v>
      </c>
      <c r="AT269" s="223" t="s">
        <v>128</v>
      </c>
      <c r="AU269" s="223" t="s">
        <v>87</v>
      </c>
      <c r="AY269" s="17" t="s">
        <v>126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85</v>
      </c>
      <c r="BK269" s="224">
        <f>ROUND(I269*H269,2)</f>
        <v>0</v>
      </c>
      <c r="BL269" s="17" t="s">
        <v>439</v>
      </c>
      <c r="BM269" s="223" t="s">
        <v>440</v>
      </c>
    </row>
    <row r="270" s="1" customFormat="1" ht="6.96" customHeight="1">
      <c r="B270" s="58"/>
      <c r="C270" s="59"/>
      <c r="D270" s="59"/>
      <c r="E270" s="59"/>
      <c r="F270" s="59"/>
      <c r="G270" s="59"/>
      <c r="H270" s="59"/>
      <c r="I270" s="161"/>
      <c r="J270" s="59"/>
      <c r="K270" s="59"/>
      <c r="L270" s="43"/>
    </row>
  </sheetData>
  <sheetProtection sheet="1" autoFilter="0" formatColumns="0" formatRows="0" objects="1" scenarios="1" spinCount="100000" saltValue="l5yZn41sYKJQWpXt+B2Pk6d6uI3MCwR0G0Zlpqu6vmuwYfYUcXTlnVnPPwOEtcWi4uIas7UgP03DUBdwGby8Pg==" hashValue="m2eUbuq/B6oLlJzoOKngwaOtzwJK+wQWhZEdJGxgkuqHvz7cDYC6Y08PaPYwSI7MNaHSD3vBFVe7OihkFCbvRw==" algorithmName="SHA-512" password="CC35"/>
  <autoFilter ref="C91:K269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90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20"/>
      <c r="AT3" s="17" t="s">
        <v>87</v>
      </c>
    </row>
    <row r="4" ht="24.96" customHeight="1">
      <c r="B4" s="20"/>
      <c r="D4" s="131" t="s">
        <v>91</v>
      </c>
      <c r="L4" s="20"/>
      <c r="M4" s="13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3" t="s">
        <v>16</v>
      </c>
      <c r="L6" s="20"/>
    </row>
    <row r="7" ht="16.5" customHeight="1">
      <c r="B7" s="20"/>
      <c r="E7" s="134" t="str">
        <f>'Rekapitulace stavby'!K6</f>
        <v>BCB SUMMER FREESTYLE PARK - JANOVIČKY U BROUMOVA</v>
      </c>
      <c r="F7" s="133"/>
      <c r="G7" s="133"/>
      <c r="H7" s="133"/>
      <c r="L7" s="20"/>
    </row>
    <row r="8" s="1" customFormat="1" ht="12" customHeight="1">
      <c r="B8" s="43"/>
      <c r="D8" s="133" t="s">
        <v>92</v>
      </c>
      <c r="I8" s="135"/>
      <c r="L8" s="43"/>
    </row>
    <row r="9" s="1" customFormat="1" ht="36.96" customHeight="1">
      <c r="B9" s="43"/>
      <c r="E9" s="136" t="s">
        <v>441</v>
      </c>
      <c r="F9" s="1"/>
      <c r="G9" s="1"/>
      <c r="H9" s="1"/>
      <c r="I9" s="135"/>
      <c r="L9" s="43"/>
    </row>
    <row r="10" s="1" customFormat="1">
      <c r="B10" s="43"/>
      <c r="I10" s="135"/>
      <c r="L10" s="43"/>
    </row>
    <row r="11" s="1" customFormat="1" ht="12" customHeight="1">
      <c r="B11" s="43"/>
      <c r="D11" s="133" t="s">
        <v>18</v>
      </c>
      <c r="F11" s="137" t="s">
        <v>19</v>
      </c>
      <c r="I11" s="138" t="s">
        <v>20</v>
      </c>
      <c r="J11" s="137" t="s">
        <v>19</v>
      </c>
      <c r="L11" s="43"/>
    </row>
    <row r="12" s="1" customFormat="1" ht="12" customHeight="1">
      <c r="B12" s="43"/>
      <c r="D12" s="133" t="s">
        <v>21</v>
      </c>
      <c r="F12" s="137" t="s">
        <v>22</v>
      </c>
      <c r="I12" s="138" t="s">
        <v>23</v>
      </c>
      <c r="J12" s="139" t="str">
        <f>'Rekapitulace stavby'!AN8</f>
        <v>9. 3. 2018</v>
      </c>
      <c r="L12" s="43"/>
    </row>
    <row r="13" s="1" customFormat="1" ht="10.8" customHeight="1">
      <c r="B13" s="43"/>
      <c r="I13" s="135"/>
      <c r="L13" s="43"/>
    </row>
    <row r="14" s="1" customFormat="1" ht="12" customHeight="1">
      <c r="B14" s="43"/>
      <c r="D14" s="133" t="s">
        <v>25</v>
      </c>
      <c r="I14" s="138" t="s">
        <v>26</v>
      </c>
      <c r="J14" s="137" t="s">
        <v>27</v>
      </c>
      <c r="L14" s="43"/>
    </row>
    <row r="15" s="1" customFormat="1" ht="18" customHeight="1">
      <c r="B15" s="43"/>
      <c r="E15" s="137" t="s">
        <v>28</v>
      </c>
      <c r="I15" s="138" t="s">
        <v>29</v>
      </c>
      <c r="J15" s="137" t="s">
        <v>19</v>
      </c>
      <c r="L15" s="43"/>
    </row>
    <row r="16" s="1" customFormat="1" ht="6.96" customHeight="1">
      <c r="B16" s="43"/>
      <c r="I16" s="135"/>
      <c r="L16" s="43"/>
    </row>
    <row r="17" s="1" customFormat="1" ht="12" customHeight="1">
      <c r="B17" s="43"/>
      <c r="D17" s="133" t="s">
        <v>30</v>
      </c>
      <c r="I17" s="138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7"/>
      <c r="G18" s="137"/>
      <c r="H18" s="137"/>
      <c r="I18" s="138" t="s">
        <v>29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5"/>
      <c r="L19" s="43"/>
    </row>
    <row r="20" s="1" customFormat="1" ht="12" customHeight="1">
      <c r="B20" s="43"/>
      <c r="D20" s="133" t="s">
        <v>32</v>
      </c>
      <c r="I20" s="138" t="s">
        <v>26</v>
      </c>
      <c r="J20" s="137" t="s">
        <v>33</v>
      </c>
      <c r="L20" s="43"/>
    </row>
    <row r="21" s="1" customFormat="1" ht="18" customHeight="1">
      <c r="B21" s="43"/>
      <c r="E21" s="137" t="s">
        <v>34</v>
      </c>
      <c r="I21" s="138" t="s">
        <v>29</v>
      </c>
      <c r="J21" s="137" t="s">
        <v>35</v>
      </c>
      <c r="L21" s="43"/>
    </row>
    <row r="22" s="1" customFormat="1" ht="6.96" customHeight="1">
      <c r="B22" s="43"/>
      <c r="I22" s="135"/>
      <c r="L22" s="43"/>
    </row>
    <row r="23" s="1" customFormat="1" ht="12" customHeight="1">
      <c r="B23" s="43"/>
      <c r="D23" s="133" t="s">
        <v>37</v>
      </c>
      <c r="I23" s="138" t="s">
        <v>26</v>
      </c>
      <c r="J23" s="137" t="s">
        <v>38</v>
      </c>
      <c r="L23" s="43"/>
    </row>
    <row r="24" s="1" customFormat="1" ht="18" customHeight="1">
      <c r="B24" s="43"/>
      <c r="E24" s="137" t="s">
        <v>39</v>
      </c>
      <c r="I24" s="138" t="s">
        <v>29</v>
      </c>
      <c r="J24" s="137" t="s">
        <v>40</v>
      </c>
      <c r="L24" s="43"/>
    </row>
    <row r="25" s="1" customFormat="1" ht="6.96" customHeight="1">
      <c r="B25" s="43"/>
      <c r="I25" s="135"/>
      <c r="L25" s="43"/>
    </row>
    <row r="26" s="1" customFormat="1" ht="12" customHeight="1">
      <c r="B26" s="43"/>
      <c r="D26" s="133" t="s">
        <v>41</v>
      </c>
      <c r="I26" s="135"/>
      <c r="L26" s="43"/>
    </row>
    <row r="27" s="7" customFormat="1" ht="16.5" customHeight="1">
      <c r="B27" s="140"/>
      <c r="E27" s="141" t="s">
        <v>19</v>
      </c>
      <c r="F27" s="141"/>
      <c r="G27" s="141"/>
      <c r="H27" s="141"/>
      <c r="I27" s="142"/>
      <c r="L27" s="140"/>
    </row>
    <row r="28" s="1" customFormat="1" ht="6.96" customHeight="1">
      <c r="B28" s="43"/>
      <c r="I28" s="135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3"/>
      <c r="J29" s="75"/>
      <c r="K29" s="75"/>
      <c r="L29" s="43"/>
    </row>
    <row r="30" s="1" customFormat="1" ht="25.44" customHeight="1">
      <c r="B30" s="43"/>
      <c r="D30" s="144" t="s">
        <v>43</v>
      </c>
      <c r="I30" s="135"/>
      <c r="J30" s="145">
        <f>ROUND(J86,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3"/>
      <c r="J31" s="75"/>
      <c r="K31" s="75"/>
      <c r="L31" s="43"/>
    </row>
    <row r="32" s="1" customFormat="1" ht="14.4" customHeight="1">
      <c r="B32" s="43"/>
      <c r="F32" s="146" t="s">
        <v>45</v>
      </c>
      <c r="I32" s="147" t="s">
        <v>44</v>
      </c>
      <c r="J32" s="146" t="s">
        <v>46</v>
      </c>
      <c r="L32" s="43"/>
    </row>
    <row r="33" s="1" customFormat="1" ht="14.4" customHeight="1">
      <c r="B33" s="43"/>
      <c r="D33" s="148" t="s">
        <v>47</v>
      </c>
      <c r="E33" s="133" t="s">
        <v>48</v>
      </c>
      <c r="F33" s="149">
        <f>ROUND((SUM(BE86:BE139)),  2)</f>
        <v>0</v>
      </c>
      <c r="I33" s="150">
        <v>0.20999999999999999</v>
      </c>
      <c r="J33" s="149">
        <f>ROUND(((SUM(BE86:BE139))*I33),  2)</f>
        <v>0</v>
      </c>
      <c r="L33" s="43"/>
    </row>
    <row r="34" s="1" customFormat="1" ht="14.4" customHeight="1">
      <c r="B34" s="43"/>
      <c r="E34" s="133" t="s">
        <v>49</v>
      </c>
      <c r="F34" s="149">
        <f>ROUND((SUM(BF86:BF139)),  2)</f>
        <v>0</v>
      </c>
      <c r="I34" s="150">
        <v>0.14999999999999999</v>
      </c>
      <c r="J34" s="149">
        <f>ROUND(((SUM(BF86:BF139))*I34),  2)</f>
        <v>0</v>
      </c>
      <c r="L34" s="43"/>
    </row>
    <row r="35" hidden="1" s="1" customFormat="1" ht="14.4" customHeight="1">
      <c r="B35" s="43"/>
      <c r="E35" s="133" t="s">
        <v>50</v>
      </c>
      <c r="F35" s="149">
        <f>ROUND((SUM(BG86:BG139)),  2)</f>
        <v>0</v>
      </c>
      <c r="I35" s="150">
        <v>0.20999999999999999</v>
      </c>
      <c r="J35" s="149">
        <f>0</f>
        <v>0</v>
      </c>
      <c r="L35" s="43"/>
    </row>
    <row r="36" hidden="1" s="1" customFormat="1" ht="14.4" customHeight="1">
      <c r="B36" s="43"/>
      <c r="E36" s="133" t="s">
        <v>51</v>
      </c>
      <c r="F36" s="149">
        <f>ROUND((SUM(BH86:BH139)),  2)</f>
        <v>0</v>
      </c>
      <c r="I36" s="150">
        <v>0.14999999999999999</v>
      </c>
      <c r="J36" s="149">
        <f>0</f>
        <v>0</v>
      </c>
      <c r="L36" s="43"/>
    </row>
    <row r="37" hidden="1" s="1" customFormat="1" ht="14.4" customHeight="1">
      <c r="B37" s="43"/>
      <c r="E37" s="133" t="s">
        <v>52</v>
      </c>
      <c r="F37" s="149">
        <f>ROUND((SUM(BI86:BI139)),  2)</f>
        <v>0</v>
      </c>
      <c r="I37" s="150">
        <v>0</v>
      </c>
      <c r="J37" s="149">
        <f>0</f>
        <v>0</v>
      </c>
      <c r="L37" s="43"/>
    </row>
    <row r="38" s="1" customFormat="1" ht="6.96" customHeight="1">
      <c r="B38" s="43"/>
      <c r="I38" s="135"/>
      <c r="L38" s="43"/>
    </row>
    <row r="39" s="1" customFormat="1" ht="25.44" customHeight="1">
      <c r="B39" s="43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6"/>
      <c r="J39" s="157">
        <f>SUM(J30:J37)</f>
        <v>0</v>
      </c>
      <c r="K39" s="158"/>
      <c r="L39" s="43"/>
    </row>
    <row r="40" s="1" customFormat="1" ht="14.4" customHeight="1">
      <c r="B40" s="159"/>
      <c r="C40" s="160"/>
      <c r="D40" s="160"/>
      <c r="E40" s="160"/>
      <c r="F40" s="160"/>
      <c r="G40" s="160"/>
      <c r="H40" s="160"/>
      <c r="I40" s="161"/>
      <c r="J40" s="160"/>
      <c r="K40" s="160"/>
      <c r="L40" s="43"/>
    </row>
    <row r="44" s="1" customFormat="1" ht="6.96" customHeight="1">
      <c r="B44" s="162"/>
      <c r="C44" s="163"/>
      <c r="D44" s="163"/>
      <c r="E44" s="163"/>
      <c r="F44" s="163"/>
      <c r="G44" s="163"/>
      <c r="H44" s="163"/>
      <c r="I44" s="164"/>
      <c r="J44" s="163"/>
      <c r="K44" s="163"/>
      <c r="L44" s="43"/>
    </row>
    <row r="45" s="1" customFormat="1" ht="24.96" customHeight="1">
      <c r="B45" s="38"/>
      <c r="C45" s="23" t="s">
        <v>94</v>
      </c>
      <c r="D45" s="39"/>
      <c r="E45" s="39"/>
      <c r="F45" s="39"/>
      <c r="G45" s="39"/>
      <c r="H45" s="39"/>
      <c r="I45" s="135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5"/>
      <c r="J47" s="39"/>
      <c r="K47" s="39"/>
      <c r="L47" s="43"/>
    </row>
    <row r="48" s="1" customFormat="1" ht="16.5" customHeight="1">
      <c r="B48" s="38"/>
      <c r="C48" s="39"/>
      <c r="D48" s="39"/>
      <c r="E48" s="165" t="str">
        <f>E7</f>
        <v>BCB SUMMER FREESTYLE PARK - JANOVIČKY U BROUMOVA</v>
      </c>
      <c r="F48" s="32"/>
      <c r="G48" s="32"/>
      <c r="H48" s="32"/>
      <c r="I48" s="135"/>
      <c r="J48" s="39"/>
      <c r="K48" s="39"/>
      <c r="L48" s="43"/>
    </row>
    <row r="49" s="1" customFormat="1" ht="12" customHeight="1">
      <c r="B49" s="38"/>
      <c r="C49" s="32" t="s">
        <v>92</v>
      </c>
      <c r="D49" s="39"/>
      <c r="E49" s="39"/>
      <c r="F49" s="39"/>
      <c r="G49" s="39"/>
      <c r="H49" s="39"/>
      <c r="I49" s="135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SO04a - Zpevněné plochy - parkoviště - neuznatelné náklady</v>
      </c>
      <c r="F50" s="39"/>
      <c r="G50" s="39"/>
      <c r="H50" s="39"/>
      <c r="I50" s="135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HEŘMÁNKOVICE</v>
      </c>
      <c r="G52" s="39"/>
      <c r="H52" s="39"/>
      <c r="I52" s="138" t="s">
        <v>23</v>
      </c>
      <c r="J52" s="71" t="str">
        <f>IF(J12="","",J12)</f>
        <v>9. 3. 2018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43"/>
    </row>
    <row r="54" s="1" customFormat="1" ht="15.15" customHeight="1">
      <c r="B54" s="38"/>
      <c r="C54" s="32" t="s">
        <v>25</v>
      </c>
      <c r="D54" s="39"/>
      <c r="E54" s="39"/>
      <c r="F54" s="27" t="str">
        <f>E15</f>
        <v>BCB Broumov Z.S.</v>
      </c>
      <c r="G54" s="39"/>
      <c r="H54" s="39"/>
      <c r="I54" s="138" t="s">
        <v>32</v>
      </c>
      <c r="J54" s="36" t="str">
        <f>E21</f>
        <v>Ing. Tomáš Matěj</v>
      </c>
      <c r="K54" s="39"/>
      <c r="L54" s="43"/>
    </row>
    <row r="55" s="1" customFormat="1" ht="15.15" customHeight="1">
      <c r="B55" s="38"/>
      <c r="C55" s="32" t="s">
        <v>30</v>
      </c>
      <c r="D55" s="39"/>
      <c r="E55" s="39"/>
      <c r="F55" s="27" t="str">
        <f>IF(E18="","",E18)</f>
        <v>Vyplň údaj</v>
      </c>
      <c r="G55" s="39"/>
      <c r="H55" s="39"/>
      <c r="I55" s="138" t="s">
        <v>37</v>
      </c>
      <c r="J55" s="36" t="str">
        <f>E24</f>
        <v>Tomáš Valenta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43"/>
    </row>
    <row r="57" s="1" customFormat="1" ht="29.28" customHeight="1">
      <c r="B57" s="38"/>
      <c r="C57" s="166" t="s">
        <v>95</v>
      </c>
      <c r="D57" s="167"/>
      <c r="E57" s="167"/>
      <c r="F57" s="167"/>
      <c r="G57" s="167"/>
      <c r="H57" s="167"/>
      <c r="I57" s="168"/>
      <c r="J57" s="169" t="s">
        <v>96</v>
      </c>
      <c r="K57" s="167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43"/>
    </row>
    <row r="59" s="1" customFormat="1" ht="22.8" customHeight="1">
      <c r="B59" s="38"/>
      <c r="C59" s="170" t="s">
        <v>75</v>
      </c>
      <c r="D59" s="39"/>
      <c r="E59" s="39"/>
      <c r="F59" s="39"/>
      <c r="G59" s="39"/>
      <c r="H59" s="39"/>
      <c r="I59" s="135"/>
      <c r="J59" s="101">
        <f>J86</f>
        <v>0</v>
      </c>
      <c r="K59" s="39"/>
      <c r="L59" s="43"/>
      <c r="AU59" s="17" t="s">
        <v>97</v>
      </c>
    </row>
    <row r="60" s="8" customFormat="1" ht="24.96" customHeight="1">
      <c r="B60" s="171"/>
      <c r="C60" s="172"/>
      <c r="D60" s="173" t="s">
        <v>98</v>
      </c>
      <c r="E60" s="174"/>
      <c r="F60" s="174"/>
      <c r="G60" s="174"/>
      <c r="H60" s="174"/>
      <c r="I60" s="175"/>
      <c r="J60" s="176">
        <f>J87</f>
        <v>0</v>
      </c>
      <c r="K60" s="172"/>
      <c r="L60" s="177"/>
    </row>
    <row r="61" s="9" customFormat="1" ht="19.92" customHeight="1">
      <c r="B61" s="178"/>
      <c r="C61" s="179"/>
      <c r="D61" s="180" t="s">
        <v>99</v>
      </c>
      <c r="E61" s="181"/>
      <c r="F61" s="181"/>
      <c r="G61" s="181"/>
      <c r="H61" s="181"/>
      <c r="I61" s="182"/>
      <c r="J61" s="183">
        <f>J88</f>
        <v>0</v>
      </c>
      <c r="K61" s="179"/>
      <c r="L61" s="184"/>
    </row>
    <row r="62" s="9" customFormat="1" ht="19.92" customHeight="1">
      <c r="B62" s="178"/>
      <c r="C62" s="179"/>
      <c r="D62" s="180" t="s">
        <v>102</v>
      </c>
      <c r="E62" s="181"/>
      <c r="F62" s="181"/>
      <c r="G62" s="181"/>
      <c r="H62" s="181"/>
      <c r="I62" s="182"/>
      <c r="J62" s="183">
        <f>J109</f>
        <v>0</v>
      </c>
      <c r="K62" s="179"/>
      <c r="L62" s="184"/>
    </row>
    <row r="63" s="9" customFormat="1" ht="19.92" customHeight="1">
      <c r="B63" s="178"/>
      <c r="C63" s="179"/>
      <c r="D63" s="180" t="s">
        <v>103</v>
      </c>
      <c r="E63" s="181"/>
      <c r="F63" s="181"/>
      <c r="G63" s="181"/>
      <c r="H63" s="181"/>
      <c r="I63" s="182"/>
      <c r="J63" s="183">
        <f>J120</f>
        <v>0</v>
      </c>
      <c r="K63" s="179"/>
      <c r="L63" s="184"/>
    </row>
    <row r="64" s="9" customFormat="1" ht="19.92" customHeight="1">
      <c r="B64" s="178"/>
      <c r="C64" s="179"/>
      <c r="D64" s="180" t="s">
        <v>104</v>
      </c>
      <c r="E64" s="181"/>
      <c r="F64" s="181"/>
      <c r="G64" s="181"/>
      <c r="H64" s="181"/>
      <c r="I64" s="182"/>
      <c r="J64" s="183">
        <f>J135</f>
        <v>0</v>
      </c>
      <c r="K64" s="179"/>
      <c r="L64" s="184"/>
    </row>
    <row r="65" s="8" customFormat="1" ht="24.96" customHeight="1">
      <c r="B65" s="171"/>
      <c r="C65" s="172"/>
      <c r="D65" s="173" t="s">
        <v>109</v>
      </c>
      <c r="E65" s="174"/>
      <c r="F65" s="174"/>
      <c r="G65" s="174"/>
      <c r="H65" s="174"/>
      <c r="I65" s="175"/>
      <c r="J65" s="176">
        <f>J137</f>
        <v>0</v>
      </c>
      <c r="K65" s="172"/>
      <c r="L65" s="177"/>
    </row>
    <row r="66" s="9" customFormat="1" ht="19.92" customHeight="1">
      <c r="B66" s="178"/>
      <c r="C66" s="179"/>
      <c r="D66" s="180" t="s">
        <v>110</v>
      </c>
      <c r="E66" s="181"/>
      <c r="F66" s="181"/>
      <c r="G66" s="181"/>
      <c r="H66" s="181"/>
      <c r="I66" s="182"/>
      <c r="J66" s="183">
        <f>J138</f>
        <v>0</v>
      </c>
      <c r="K66" s="179"/>
      <c r="L66" s="184"/>
    </row>
    <row r="67" s="1" customFormat="1" ht="21.84" customHeight="1">
      <c r="B67" s="38"/>
      <c r="C67" s="39"/>
      <c r="D67" s="39"/>
      <c r="E67" s="39"/>
      <c r="F67" s="39"/>
      <c r="G67" s="39"/>
      <c r="H67" s="39"/>
      <c r="I67" s="135"/>
      <c r="J67" s="39"/>
      <c r="K67" s="39"/>
      <c r="L67" s="43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61"/>
      <c r="J68" s="59"/>
      <c r="K68" s="59"/>
      <c r="L68" s="43"/>
    </row>
    <row r="72" s="1" customFormat="1" ht="6.96" customHeight="1">
      <c r="B72" s="60"/>
      <c r="C72" s="61"/>
      <c r="D72" s="61"/>
      <c r="E72" s="61"/>
      <c r="F72" s="61"/>
      <c r="G72" s="61"/>
      <c r="H72" s="61"/>
      <c r="I72" s="164"/>
      <c r="J72" s="61"/>
      <c r="K72" s="61"/>
      <c r="L72" s="43"/>
    </row>
    <row r="73" s="1" customFormat="1" ht="24.96" customHeight="1">
      <c r="B73" s="38"/>
      <c r="C73" s="23" t="s">
        <v>111</v>
      </c>
      <c r="D73" s="39"/>
      <c r="E73" s="39"/>
      <c r="F73" s="39"/>
      <c r="G73" s="39"/>
      <c r="H73" s="39"/>
      <c r="I73" s="135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43"/>
    </row>
    <row r="75" s="1" customFormat="1" ht="12" customHeight="1">
      <c r="B75" s="38"/>
      <c r="C75" s="32" t="s">
        <v>16</v>
      </c>
      <c r="D75" s="39"/>
      <c r="E75" s="39"/>
      <c r="F75" s="39"/>
      <c r="G75" s="39"/>
      <c r="H75" s="39"/>
      <c r="I75" s="135"/>
      <c r="J75" s="39"/>
      <c r="K75" s="39"/>
      <c r="L75" s="43"/>
    </row>
    <row r="76" s="1" customFormat="1" ht="16.5" customHeight="1">
      <c r="B76" s="38"/>
      <c r="C76" s="39"/>
      <c r="D76" s="39"/>
      <c r="E76" s="165" t="str">
        <f>E7</f>
        <v>BCB SUMMER FREESTYLE PARK - JANOVIČKY U BROUMOVA</v>
      </c>
      <c r="F76" s="32"/>
      <c r="G76" s="32"/>
      <c r="H76" s="32"/>
      <c r="I76" s="135"/>
      <c r="J76" s="39"/>
      <c r="K76" s="39"/>
      <c r="L76" s="43"/>
    </row>
    <row r="77" s="1" customFormat="1" ht="12" customHeight="1">
      <c r="B77" s="38"/>
      <c r="C77" s="32" t="s">
        <v>92</v>
      </c>
      <c r="D77" s="39"/>
      <c r="E77" s="39"/>
      <c r="F77" s="39"/>
      <c r="G77" s="39"/>
      <c r="H77" s="39"/>
      <c r="I77" s="135"/>
      <c r="J77" s="39"/>
      <c r="K77" s="39"/>
      <c r="L77" s="43"/>
    </row>
    <row r="78" s="1" customFormat="1" ht="16.5" customHeight="1">
      <c r="B78" s="38"/>
      <c r="C78" s="39"/>
      <c r="D78" s="39"/>
      <c r="E78" s="68" t="str">
        <f>E9</f>
        <v>SO04a - Zpevněné plochy - parkoviště - neuznatelné náklady</v>
      </c>
      <c r="F78" s="39"/>
      <c r="G78" s="39"/>
      <c r="H78" s="39"/>
      <c r="I78" s="135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F12</f>
        <v>HEŘMÁNKOVICE</v>
      </c>
      <c r="G80" s="39"/>
      <c r="H80" s="39"/>
      <c r="I80" s="138" t="s">
        <v>23</v>
      </c>
      <c r="J80" s="71" t="str">
        <f>IF(J12="","",J12)</f>
        <v>9. 3. 2018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43"/>
    </row>
    <row r="82" s="1" customFormat="1" ht="15.15" customHeight="1">
      <c r="B82" s="38"/>
      <c r="C82" s="32" t="s">
        <v>25</v>
      </c>
      <c r="D82" s="39"/>
      <c r="E82" s="39"/>
      <c r="F82" s="27" t="str">
        <f>E15</f>
        <v>BCB Broumov Z.S.</v>
      </c>
      <c r="G82" s="39"/>
      <c r="H82" s="39"/>
      <c r="I82" s="138" t="s">
        <v>32</v>
      </c>
      <c r="J82" s="36" t="str">
        <f>E21</f>
        <v>Ing. Tomáš Matěj</v>
      </c>
      <c r="K82" s="39"/>
      <c r="L82" s="43"/>
    </row>
    <row r="83" s="1" customFormat="1" ht="15.15" customHeight="1">
      <c r="B83" s="38"/>
      <c r="C83" s="32" t="s">
        <v>30</v>
      </c>
      <c r="D83" s="39"/>
      <c r="E83" s="39"/>
      <c r="F83" s="27" t="str">
        <f>IF(E18="","",E18)</f>
        <v>Vyplň údaj</v>
      </c>
      <c r="G83" s="39"/>
      <c r="H83" s="39"/>
      <c r="I83" s="138" t="s">
        <v>37</v>
      </c>
      <c r="J83" s="36" t="str">
        <f>E24</f>
        <v>Tomáš Valenta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43"/>
    </row>
    <row r="85" s="10" customFormat="1" ht="29.28" customHeight="1">
      <c r="B85" s="185"/>
      <c r="C85" s="186" t="s">
        <v>112</v>
      </c>
      <c r="D85" s="187" t="s">
        <v>62</v>
      </c>
      <c r="E85" s="187" t="s">
        <v>58</v>
      </c>
      <c r="F85" s="187" t="s">
        <v>59</v>
      </c>
      <c r="G85" s="187" t="s">
        <v>113</v>
      </c>
      <c r="H85" s="187" t="s">
        <v>114</v>
      </c>
      <c r="I85" s="188" t="s">
        <v>115</v>
      </c>
      <c r="J85" s="189" t="s">
        <v>96</v>
      </c>
      <c r="K85" s="190" t="s">
        <v>116</v>
      </c>
      <c r="L85" s="191"/>
      <c r="M85" s="91" t="s">
        <v>19</v>
      </c>
      <c r="N85" s="92" t="s">
        <v>47</v>
      </c>
      <c r="O85" s="92" t="s">
        <v>117</v>
      </c>
      <c r="P85" s="92" t="s">
        <v>118</v>
      </c>
      <c r="Q85" s="92" t="s">
        <v>119</v>
      </c>
      <c r="R85" s="92" t="s">
        <v>120</v>
      </c>
      <c r="S85" s="92" t="s">
        <v>121</v>
      </c>
      <c r="T85" s="93" t="s">
        <v>122</v>
      </c>
    </row>
    <row r="86" s="1" customFormat="1" ht="22.8" customHeight="1">
      <c r="B86" s="38"/>
      <c r="C86" s="98" t="s">
        <v>123</v>
      </c>
      <c r="D86" s="39"/>
      <c r="E86" s="39"/>
      <c r="F86" s="39"/>
      <c r="G86" s="39"/>
      <c r="H86" s="39"/>
      <c r="I86" s="135"/>
      <c r="J86" s="192">
        <f>BK86</f>
        <v>0</v>
      </c>
      <c r="K86" s="39"/>
      <c r="L86" s="43"/>
      <c r="M86" s="94"/>
      <c r="N86" s="95"/>
      <c r="O86" s="95"/>
      <c r="P86" s="193">
        <f>P87+P137</f>
        <v>0</v>
      </c>
      <c r="Q86" s="95"/>
      <c r="R86" s="193">
        <f>R87+R137</f>
        <v>19.362382499999999</v>
      </c>
      <c r="S86" s="95"/>
      <c r="T86" s="194">
        <f>T87+T137</f>
        <v>0</v>
      </c>
      <c r="AT86" s="17" t="s">
        <v>76</v>
      </c>
      <c r="AU86" s="17" t="s">
        <v>97</v>
      </c>
      <c r="BK86" s="195">
        <f>BK87+BK137</f>
        <v>0</v>
      </c>
    </row>
    <row r="87" s="11" customFormat="1" ht="25.92" customHeight="1">
      <c r="B87" s="196"/>
      <c r="C87" s="197"/>
      <c r="D87" s="198" t="s">
        <v>76</v>
      </c>
      <c r="E87" s="199" t="s">
        <v>124</v>
      </c>
      <c r="F87" s="199" t="s">
        <v>125</v>
      </c>
      <c r="G87" s="197"/>
      <c r="H87" s="197"/>
      <c r="I87" s="200"/>
      <c r="J87" s="201">
        <f>BK87</f>
        <v>0</v>
      </c>
      <c r="K87" s="197"/>
      <c r="L87" s="202"/>
      <c r="M87" s="203"/>
      <c r="N87" s="204"/>
      <c r="O87" s="204"/>
      <c r="P87" s="205">
        <f>P88+P109+P120+P135</f>
        <v>0</v>
      </c>
      <c r="Q87" s="204"/>
      <c r="R87" s="205">
        <f>R88+R109+R120+R135</f>
        <v>19.362382499999999</v>
      </c>
      <c r="S87" s="204"/>
      <c r="T87" s="206">
        <f>T88+T109+T120+T135</f>
        <v>0</v>
      </c>
      <c r="AR87" s="207" t="s">
        <v>85</v>
      </c>
      <c r="AT87" s="208" t="s">
        <v>76</v>
      </c>
      <c r="AU87" s="208" t="s">
        <v>77</v>
      </c>
      <c r="AY87" s="207" t="s">
        <v>126</v>
      </c>
      <c r="BK87" s="209">
        <f>BK88+BK109+BK120+BK135</f>
        <v>0</v>
      </c>
    </row>
    <row r="88" s="11" customFormat="1" ht="22.8" customHeight="1">
      <c r="B88" s="196"/>
      <c r="C88" s="197"/>
      <c r="D88" s="198" t="s">
        <v>76</v>
      </c>
      <c r="E88" s="210" t="s">
        <v>85</v>
      </c>
      <c r="F88" s="210" t="s">
        <v>127</v>
      </c>
      <c r="G88" s="197"/>
      <c r="H88" s="197"/>
      <c r="I88" s="200"/>
      <c r="J88" s="211">
        <f>BK88</f>
        <v>0</v>
      </c>
      <c r="K88" s="197"/>
      <c r="L88" s="202"/>
      <c r="M88" s="203"/>
      <c r="N88" s="204"/>
      <c r="O88" s="204"/>
      <c r="P88" s="205">
        <f>SUM(P89:P108)</f>
        <v>0</v>
      </c>
      <c r="Q88" s="204"/>
      <c r="R88" s="205">
        <f>SUM(R89:R108)</f>
        <v>0.00117</v>
      </c>
      <c r="S88" s="204"/>
      <c r="T88" s="206">
        <f>SUM(T89:T108)</f>
        <v>0</v>
      </c>
      <c r="AR88" s="207" t="s">
        <v>85</v>
      </c>
      <c r="AT88" s="208" t="s">
        <v>76</v>
      </c>
      <c r="AU88" s="208" t="s">
        <v>85</v>
      </c>
      <c r="AY88" s="207" t="s">
        <v>126</v>
      </c>
      <c r="BK88" s="209">
        <f>SUM(BK89:BK108)</f>
        <v>0</v>
      </c>
    </row>
    <row r="89" s="1" customFormat="1" ht="48" customHeight="1">
      <c r="B89" s="38"/>
      <c r="C89" s="212" t="s">
        <v>85</v>
      </c>
      <c r="D89" s="212" t="s">
        <v>128</v>
      </c>
      <c r="E89" s="213" t="s">
        <v>129</v>
      </c>
      <c r="F89" s="214" t="s">
        <v>130</v>
      </c>
      <c r="G89" s="215" t="s">
        <v>131</v>
      </c>
      <c r="H89" s="216">
        <v>11.699999999999999</v>
      </c>
      <c r="I89" s="217"/>
      <c r="J89" s="218">
        <f>ROUND(I89*H89,2)</f>
        <v>0</v>
      </c>
      <c r="K89" s="214" t="s">
        <v>132</v>
      </c>
      <c r="L89" s="43"/>
      <c r="M89" s="219" t="s">
        <v>19</v>
      </c>
      <c r="N89" s="220" t="s">
        <v>48</v>
      </c>
      <c r="O89" s="83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AR89" s="223" t="s">
        <v>133</v>
      </c>
      <c r="AT89" s="223" t="s">
        <v>128</v>
      </c>
      <c r="AU89" s="223" t="s">
        <v>87</v>
      </c>
      <c r="AY89" s="17" t="s">
        <v>126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85</v>
      </c>
      <c r="BK89" s="224">
        <f>ROUND(I89*H89,2)</f>
        <v>0</v>
      </c>
      <c r="BL89" s="17" t="s">
        <v>133</v>
      </c>
      <c r="BM89" s="223" t="s">
        <v>442</v>
      </c>
    </row>
    <row r="90" s="12" customFormat="1">
      <c r="B90" s="225"/>
      <c r="C90" s="226"/>
      <c r="D90" s="227" t="s">
        <v>135</v>
      </c>
      <c r="E90" s="228" t="s">
        <v>19</v>
      </c>
      <c r="F90" s="229" t="s">
        <v>443</v>
      </c>
      <c r="G90" s="226"/>
      <c r="H90" s="230">
        <v>3.8999999999999999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135</v>
      </c>
      <c r="AU90" s="236" t="s">
        <v>87</v>
      </c>
      <c r="AV90" s="12" t="s">
        <v>87</v>
      </c>
      <c r="AW90" s="12" t="s">
        <v>36</v>
      </c>
      <c r="AX90" s="12" t="s">
        <v>77</v>
      </c>
      <c r="AY90" s="236" t="s">
        <v>126</v>
      </c>
    </row>
    <row r="91" s="14" customFormat="1">
      <c r="B91" s="248"/>
      <c r="C91" s="249"/>
      <c r="D91" s="227" t="s">
        <v>135</v>
      </c>
      <c r="E91" s="250" t="s">
        <v>19</v>
      </c>
      <c r="F91" s="251" t="s">
        <v>444</v>
      </c>
      <c r="G91" s="249"/>
      <c r="H91" s="250" t="s">
        <v>19</v>
      </c>
      <c r="I91" s="252"/>
      <c r="J91" s="249"/>
      <c r="K91" s="249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135</v>
      </c>
      <c r="AU91" s="257" t="s">
        <v>87</v>
      </c>
      <c r="AV91" s="14" t="s">
        <v>85</v>
      </c>
      <c r="AW91" s="14" t="s">
        <v>36</v>
      </c>
      <c r="AX91" s="14" t="s">
        <v>77</v>
      </c>
      <c r="AY91" s="257" t="s">
        <v>126</v>
      </c>
    </row>
    <row r="92" s="12" customFormat="1">
      <c r="B92" s="225"/>
      <c r="C92" s="226"/>
      <c r="D92" s="227" t="s">
        <v>135</v>
      </c>
      <c r="E92" s="228" t="s">
        <v>19</v>
      </c>
      <c r="F92" s="229" t="s">
        <v>445</v>
      </c>
      <c r="G92" s="226"/>
      <c r="H92" s="230">
        <v>7.7999999999999998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135</v>
      </c>
      <c r="AU92" s="236" t="s">
        <v>87</v>
      </c>
      <c r="AV92" s="12" t="s">
        <v>87</v>
      </c>
      <c r="AW92" s="12" t="s">
        <v>36</v>
      </c>
      <c r="AX92" s="12" t="s">
        <v>77</v>
      </c>
      <c r="AY92" s="236" t="s">
        <v>126</v>
      </c>
    </row>
    <row r="93" s="14" customFormat="1">
      <c r="B93" s="248"/>
      <c r="C93" s="249"/>
      <c r="D93" s="227" t="s">
        <v>135</v>
      </c>
      <c r="E93" s="250" t="s">
        <v>19</v>
      </c>
      <c r="F93" s="251" t="s">
        <v>446</v>
      </c>
      <c r="G93" s="249"/>
      <c r="H93" s="250" t="s">
        <v>19</v>
      </c>
      <c r="I93" s="252"/>
      <c r="J93" s="249"/>
      <c r="K93" s="249"/>
      <c r="L93" s="253"/>
      <c r="M93" s="254"/>
      <c r="N93" s="255"/>
      <c r="O93" s="255"/>
      <c r="P93" s="255"/>
      <c r="Q93" s="255"/>
      <c r="R93" s="255"/>
      <c r="S93" s="255"/>
      <c r="T93" s="256"/>
      <c r="AT93" s="257" t="s">
        <v>135</v>
      </c>
      <c r="AU93" s="257" t="s">
        <v>87</v>
      </c>
      <c r="AV93" s="14" t="s">
        <v>85</v>
      </c>
      <c r="AW93" s="14" t="s">
        <v>36</v>
      </c>
      <c r="AX93" s="14" t="s">
        <v>77</v>
      </c>
      <c r="AY93" s="257" t="s">
        <v>126</v>
      </c>
    </row>
    <row r="94" s="13" customFormat="1">
      <c r="B94" s="237"/>
      <c r="C94" s="238"/>
      <c r="D94" s="227" t="s">
        <v>135</v>
      </c>
      <c r="E94" s="239" t="s">
        <v>19</v>
      </c>
      <c r="F94" s="240" t="s">
        <v>137</v>
      </c>
      <c r="G94" s="238"/>
      <c r="H94" s="241">
        <v>11.699999999999999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135</v>
      </c>
      <c r="AU94" s="247" t="s">
        <v>87</v>
      </c>
      <c r="AV94" s="13" t="s">
        <v>133</v>
      </c>
      <c r="AW94" s="13" t="s">
        <v>36</v>
      </c>
      <c r="AX94" s="13" t="s">
        <v>85</v>
      </c>
      <c r="AY94" s="247" t="s">
        <v>126</v>
      </c>
    </row>
    <row r="95" s="1" customFormat="1" ht="36" customHeight="1">
      <c r="B95" s="38"/>
      <c r="C95" s="212" t="s">
        <v>87</v>
      </c>
      <c r="D95" s="212" t="s">
        <v>128</v>
      </c>
      <c r="E95" s="213" t="s">
        <v>138</v>
      </c>
      <c r="F95" s="214" t="s">
        <v>139</v>
      </c>
      <c r="G95" s="215" t="s">
        <v>131</v>
      </c>
      <c r="H95" s="216">
        <v>16.559999999999999</v>
      </c>
      <c r="I95" s="217"/>
      <c r="J95" s="218">
        <f>ROUND(I95*H95,2)</f>
        <v>0</v>
      </c>
      <c r="K95" s="214" t="s">
        <v>132</v>
      </c>
      <c r="L95" s="43"/>
      <c r="M95" s="219" t="s">
        <v>19</v>
      </c>
      <c r="N95" s="220" t="s">
        <v>48</v>
      </c>
      <c r="O95" s="83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133</v>
      </c>
      <c r="AT95" s="223" t="s">
        <v>128</v>
      </c>
      <c r="AU95" s="223" t="s">
        <v>87</v>
      </c>
      <c r="AY95" s="17" t="s">
        <v>126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85</v>
      </c>
      <c r="BK95" s="224">
        <f>ROUND(I95*H95,2)</f>
        <v>0</v>
      </c>
      <c r="BL95" s="17" t="s">
        <v>133</v>
      </c>
      <c r="BM95" s="223" t="s">
        <v>447</v>
      </c>
    </row>
    <row r="96" s="12" customFormat="1">
      <c r="B96" s="225"/>
      <c r="C96" s="226"/>
      <c r="D96" s="227" t="s">
        <v>135</v>
      </c>
      <c r="E96" s="228" t="s">
        <v>19</v>
      </c>
      <c r="F96" s="229" t="s">
        <v>448</v>
      </c>
      <c r="G96" s="226"/>
      <c r="H96" s="230">
        <v>0.95999999999999996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135</v>
      </c>
      <c r="AU96" s="236" t="s">
        <v>87</v>
      </c>
      <c r="AV96" s="12" t="s">
        <v>87</v>
      </c>
      <c r="AW96" s="12" t="s">
        <v>36</v>
      </c>
      <c r="AX96" s="12" t="s">
        <v>77</v>
      </c>
      <c r="AY96" s="236" t="s">
        <v>126</v>
      </c>
    </row>
    <row r="97" s="14" customFormat="1">
      <c r="B97" s="248"/>
      <c r="C97" s="249"/>
      <c r="D97" s="227" t="s">
        <v>135</v>
      </c>
      <c r="E97" s="250" t="s">
        <v>19</v>
      </c>
      <c r="F97" s="251" t="s">
        <v>444</v>
      </c>
      <c r="G97" s="249"/>
      <c r="H97" s="250" t="s">
        <v>19</v>
      </c>
      <c r="I97" s="252"/>
      <c r="J97" s="249"/>
      <c r="K97" s="249"/>
      <c r="L97" s="253"/>
      <c r="M97" s="254"/>
      <c r="N97" s="255"/>
      <c r="O97" s="255"/>
      <c r="P97" s="255"/>
      <c r="Q97" s="255"/>
      <c r="R97" s="255"/>
      <c r="S97" s="255"/>
      <c r="T97" s="256"/>
      <c r="AT97" s="257" t="s">
        <v>135</v>
      </c>
      <c r="AU97" s="257" t="s">
        <v>87</v>
      </c>
      <c r="AV97" s="14" t="s">
        <v>85</v>
      </c>
      <c r="AW97" s="14" t="s">
        <v>36</v>
      </c>
      <c r="AX97" s="14" t="s">
        <v>77</v>
      </c>
      <c r="AY97" s="257" t="s">
        <v>126</v>
      </c>
    </row>
    <row r="98" s="12" customFormat="1">
      <c r="B98" s="225"/>
      <c r="C98" s="226"/>
      <c r="D98" s="227" t="s">
        <v>135</v>
      </c>
      <c r="E98" s="228" t="s">
        <v>19</v>
      </c>
      <c r="F98" s="229" t="s">
        <v>449</v>
      </c>
      <c r="G98" s="226"/>
      <c r="H98" s="230">
        <v>15.6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135</v>
      </c>
      <c r="AU98" s="236" t="s">
        <v>87</v>
      </c>
      <c r="AV98" s="12" t="s">
        <v>87</v>
      </c>
      <c r="AW98" s="12" t="s">
        <v>36</v>
      </c>
      <c r="AX98" s="12" t="s">
        <v>77</v>
      </c>
      <c r="AY98" s="236" t="s">
        <v>126</v>
      </c>
    </row>
    <row r="99" s="14" customFormat="1">
      <c r="B99" s="248"/>
      <c r="C99" s="249"/>
      <c r="D99" s="227" t="s">
        <v>135</v>
      </c>
      <c r="E99" s="250" t="s">
        <v>19</v>
      </c>
      <c r="F99" s="251" t="s">
        <v>446</v>
      </c>
      <c r="G99" s="249"/>
      <c r="H99" s="250" t="s">
        <v>19</v>
      </c>
      <c r="I99" s="252"/>
      <c r="J99" s="249"/>
      <c r="K99" s="249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135</v>
      </c>
      <c r="AU99" s="257" t="s">
        <v>87</v>
      </c>
      <c r="AV99" s="14" t="s">
        <v>85</v>
      </c>
      <c r="AW99" s="14" t="s">
        <v>36</v>
      </c>
      <c r="AX99" s="14" t="s">
        <v>77</v>
      </c>
      <c r="AY99" s="257" t="s">
        <v>126</v>
      </c>
    </row>
    <row r="100" s="13" customFormat="1">
      <c r="B100" s="237"/>
      <c r="C100" s="238"/>
      <c r="D100" s="227" t="s">
        <v>135</v>
      </c>
      <c r="E100" s="239" t="s">
        <v>19</v>
      </c>
      <c r="F100" s="240" t="s">
        <v>137</v>
      </c>
      <c r="G100" s="238"/>
      <c r="H100" s="241">
        <v>16.559999999999999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135</v>
      </c>
      <c r="AU100" s="247" t="s">
        <v>87</v>
      </c>
      <c r="AV100" s="13" t="s">
        <v>133</v>
      </c>
      <c r="AW100" s="13" t="s">
        <v>36</v>
      </c>
      <c r="AX100" s="13" t="s">
        <v>85</v>
      </c>
      <c r="AY100" s="247" t="s">
        <v>126</v>
      </c>
    </row>
    <row r="101" s="1" customFormat="1" ht="48" customHeight="1">
      <c r="B101" s="38"/>
      <c r="C101" s="212" t="s">
        <v>142</v>
      </c>
      <c r="D101" s="212" t="s">
        <v>128</v>
      </c>
      <c r="E101" s="213" t="s">
        <v>168</v>
      </c>
      <c r="F101" s="214" t="s">
        <v>169</v>
      </c>
      <c r="G101" s="215" t="s">
        <v>131</v>
      </c>
      <c r="H101" s="216">
        <v>16.559999999999999</v>
      </c>
      <c r="I101" s="217"/>
      <c r="J101" s="218">
        <f>ROUND(I101*H101,2)</f>
        <v>0</v>
      </c>
      <c r="K101" s="214" t="s">
        <v>132</v>
      </c>
      <c r="L101" s="43"/>
      <c r="M101" s="219" t="s">
        <v>19</v>
      </c>
      <c r="N101" s="220" t="s">
        <v>48</v>
      </c>
      <c r="O101" s="83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AR101" s="223" t="s">
        <v>133</v>
      </c>
      <c r="AT101" s="223" t="s">
        <v>128</v>
      </c>
      <c r="AU101" s="223" t="s">
        <v>87</v>
      </c>
      <c r="AY101" s="17" t="s">
        <v>126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85</v>
      </c>
      <c r="BK101" s="224">
        <f>ROUND(I101*H101,2)</f>
        <v>0</v>
      </c>
      <c r="BL101" s="17" t="s">
        <v>133</v>
      </c>
      <c r="BM101" s="223" t="s">
        <v>450</v>
      </c>
    </row>
    <row r="102" s="1" customFormat="1" ht="60" customHeight="1">
      <c r="B102" s="38"/>
      <c r="C102" s="212" t="s">
        <v>133</v>
      </c>
      <c r="D102" s="212" t="s">
        <v>128</v>
      </c>
      <c r="E102" s="213" t="s">
        <v>172</v>
      </c>
      <c r="F102" s="214" t="s">
        <v>173</v>
      </c>
      <c r="G102" s="215" t="s">
        <v>131</v>
      </c>
      <c r="H102" s="216">
        <v>16.559999999999999</v>
      </c>
      <c r="I102" s="217"/>
      <c r="J102" s="218">
        <f>ROUND(I102*H102,2)</f>
        <v>0</v>
      </c>
      <c r="K102" s="214" t="s">
        <v>132</v>
      </c>
      <c r="L102" s="43"/>
      <c r="M102" s="219" t="s">
        <v>19</v>
      </c>
      <c r="N102" s="220" t="s">
        <v>48</v>
      </c>
      <c r="O102" s="83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133</v>
      </c>
      <c r="AT102" s="223" t="s">
        <v>128</v>
      </c>
      <c r="AU102" s="223" t="s">
        <v>87</v>
      </c>
      <c r="AY102" s="17" t="s">
        <v>126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85</v>
      </c>
      <c r="BK102" s="224">
        <f>ROUND(I102*H102,2)</f>
        <v>0</v>
      </c>
      <c r="BL102" s="17" t="s">
        <v>133</v>
      </c>
      <c r="BM102" s="223" t="s">
        <v>451</v>
      </c>
    </row>
    <row r="103" s="1" customFormat="1" ht="16.5" customHeight="1">
      <c r="B103" s="38"/>
      <c r="C103" s="212" t="s">
        <v>153</v>
      </c>
      <c r="D103" s="212" t="s">
        <v>128</v>
      </c>
      <c r="E103" s="213" t="s">
        <v>178</v>
      </c>
      <c r="F103" s="214" t="s">
        <v>179</v>
      </c>
      <c r="G103" s="215" t="s">
        <v>180</v>
      </c>
      <c r="H103" s="216">
        <v>39</v>
      </c>
      <c r="I103" s="217"/>
      <c r="J103" s="218">
        <f>ROUND(I103*H103,2)</f>
        <v>0</v>
      </c>
      <c r="K103" s="214" t="s">
        <v>132</v>
      </c>
      <c r="L103" s="43"/>
      <c r="M103" s="219" t="s">
        <v>19</v>
      </c>
      <c r="N103" s="220" t="s">
        <v>48</v>
      </c>
      <c r="O103" s="83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AR103" s="223" t="s">
        <v>133</v>
      </c>
      <c r="AT103" s="223" t="s">
        <v>128</v>
      </c>
      <c r="AU103" s="223" t="s">
        <v>87</v>
      </c>
      <c r="AY103" s="17" t="s">
        <v>126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85</v>
      </c>
      <c r="BK103" s="224">
        <f>ROUND(I103*H103,2)</f>
        <v>0</v>
      </c>
      <c r="BL103" s="17" t="s">
        <v>133</v>
      </c>
      <c r="BM103" s="223" t="s">
        <v>452</v>
      </c>
    </row>
    <row r="104" s="1" customFormat="1" ht="16.5" customHeight="1">
      <c r="B104" s="38"/>
      <c r="C104" s="258" t="s">
        <v>163</v>
      </c>
      <c r="D104" s="258" t="s">
        <v>183</v>
      </c>
      <c r="E104" s="259" t="s">
        <v>184</v>
      </c>
      <c r="F104" s="260" t="s">
        <v>185</v>
      </c>
      <c r="G104" s="261" t="s">
        <v>186</v>
      </c>
      <c r="H104" s="262">
        <v>1.1699999999999999</v>
      </c>
      <c r="I104" s="263"/>
      <c r="J104" s="264">
        <f>ROUND(I104*H104,2)</f>
        <v>0</v>
      </c>
      <c r="K104" s="260" t="s">
        <v>132</v>
      </c>
      <c r="L104" s="265"/>
      <c r="M104" s="266" t="s">
        <v>19</v>
      </c>
      <c r="N104" s="267" t="s">
        <v>48</v>
      </c>
      <c r="O104" s="83"/>
      <c r="P104" s="221">
        <f>O104*H104</f>
        <v>0</v>
      </c>
      <c r="Q104" s="221">
        <v>0.001</v>
      </c>
      <c r="R104" s="221">
        <f>Q104*H104</f>
        <v>0.00117</v>
      </c>
      <c r="S104" s="221">
        <v>0</v>
      </c>
      <c r="T104" s="222">
        <f>S104*H104</f>
        <v>0</v>
      </c>
      <c r="AR104" s="223" t="s">
        <v>171</v>
      </c>
      <c r="AT104" s="223" t="s">
        <v>183</v>
      </c>
      <c r="AU104" s="223" t="s">
        <v>87</v>
      </c>
      <c r="AY104" s="17" t="s">
        <v>126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85</v>
      </c>
      <c r="BK104" s="224">
        <f>ROUND(I104*H104,2)</f>
        <v>0</v>
      </c>
      <c r="BL104" s="17" t="s">
        <v>133</v>
      </c>
      <c r="BM104" s="223" t="s">
        <v>453</v>
      </c>
    </row>
    <row r="105" s="12" customFormat="1">
      <c r="B105" s="225"/>
      <c r="C105" s="226"/>
      <c r="D105" s="227" t="s">
        <v>135</v>
      </c>
      <c r="E105" s="226"/>
      <c r="F105" s="229" t="s">
        <v>454</v>
      </c>
      <c r="G105" s="226"/>
      <c r="H105" s="230">
        <v>1.1699999999999999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135</v>
      </c>
      <c r="AU105" s="236" t="s">
        <v>87</v>
      </c>
      <c r="AV105" s="12" t="s">
        <v>87</v>
      </c>
      <c r="AW105" s="12" t="s">
        <v>4</v>
      </c>
      <c r="AX105" s="12" t="s">
        <v>85</v>
      </c>
      <c r="AY105" s="236" t="s">
        <v>126</v>
      </c>
    </row>
    <row r="106" s="1" customFormat="1" ht="36" customHeight="1">
      <c r="B106" s="38"/>
      <c r="C106" s="212" t="s">
        <v>167</v>
      </c>
      <c r="D106" s="212" t="s">
        <v>128</v>
      </c>
      <c r="E106" s="213" t="s">
        <v>190</v>
      </c>
      <c r="F106" s="214" t="s">
        <v>191</v>
      </c>
      <c r="G106" s="215" t="s">
        <v>180</v>
      </c>
      <c r="H106" s="216">
        <v>39</v>
      </c>
      <c r="I106" s="217"/>
      <c r="J106" s="218">
        <f>ROUND(I106*H106,2)</f>
        <v>0</v>
      </c>
      <c r="K106" s="214" t="s">
        <v>132</v>
      </c>
      <c r="L106" s="43"/>
      <c r="M106" s="219" t="s">
        <v>19</v>
      </c>
      <c r="N106" s="220" t="s">
        <v>48</v>
      </c>
      <c r="O106" s="83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AR106" s="223" t="s">
        <v>133</v>
      </c>
      <c r="AT106" s="223" t="s">
        <v>128</v>
      </c>
      <c r="AU106" s="223" t="s">
        <v>87</v>
      </c>
      <c r="AY106" s="17" t="s">
        <v>126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85</v>
      </c>
      <c r="BK106" s="224">
        <f>ROUND(I106*H106,2)</f>
        <v>0</v>
      </c>
      <c r="BL106" s="17" t="s">
        <v>133</v>
      </c>
      <c r="BM106" s="223" t="s">
        <v>455</v>
      </c>
    </row>
    <row r="107" s="12" customFormat="1">
      <c r="B107" s="225"/>
      <c r="C107" s="226"/>
      <c r="D107" s="227" t="s">
        <v>135</v>
      </c>
      <c r="E107" s="228" t="s">
        <v>19</v>
      </c>
      <c r="F107" s="229" t="s">
        <v>456</v>
      </c>
      <c r="G107" s="226"/>
      <c r="H107" s="230">
        <v>39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135</v>
      </c>
      <c r="AU107" s="236" t="s">
        <v>87</v>
      </c>
      <c r="AV107" s="12" t="s">
        <v>87</v>
      </c>
      <c r="AW107" s="12" t="s">
        <v>36</v>
      </c>
      <c r="AX107" s="12" t="s">
        <v>77</v>
      </c>
      <c r="AY107" s="236" t="s">
        <v>126</v>
      </c>
    </row>
    <row r="108" s="13" customFormat="1">
      <c r="B108" s="237"/>
      <c r="C108" s="238"/>
      <c r="D108" s="227" t="s">
        <v>135</v>
      </c>
      <c r="E108" s="239" t="s">
        <v>19</v>
      </c>
      <c r="F108" s="240" t="s">
        <v>137</v>
      </c>
      <c r="G108" s="238"/>
      <c r="H108" s="241">
        <v>39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135</v>
      </c>
      <c r="AU108" s="247" t="s">
        <v>87</v>
      </c>
      <c r="AV108" s="13" t="s">
        <v>133</v>
      </c>
      <c r="AW108" s="13" t="s">
        <v>36</v>
      </c>
      <c r="AX108" s="13" t="s">
        <v>85</v>
      </c>
      <c r="AY108" s="247" t="s">
        <v>126</v>
      </c>
    </row>
    <row r="109" s="11" customFormat="1" ht="22.8" customHeight="1">
      <c r="B109" s="196"/>
      <c r="C109" s="197"/>
      <c r="D109" s="198" t="s">
        <v>76</v>
      </c>
      <c r="E109" s="210" t="s">
        <v>153</v>
      </c>
      <c r="F109" s="210" t="s">
        <v>239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SUM(P110:P119)</f>
        <v>0</v>
      </c>
      <c r="Q109" s="204"/>
      <c r="R109" s="205">
        <f>SUM(R110:R119)</f>
        <v>11.592067499999999</v>
      </c>
      <c r="S109" s="204"/>
      <c r="T109" s="206">
        <f>SUM(T110:T119)</f>
        <v>0</v>
      </c>
      <c r="AR109" s="207" t="s">
        <v>85</v>
      </c>
      <c r="AT109" s="208" t="s">
        <v>76</v>
      </c>
      <c r="AU109" s="208" t="s">
        <v>85</v>
      </c>
      <c r="AY109" s="207" t="s">
        <v>126</v>
      </c>
      <c r="BK109" s="209">
        <f>SUM(BK110:BK119)</f>
        <v>0</v>
      </c>
    </row>
    <row r="110" s="1" customFormat="1" ht="36" customHeight="1">
      <c r="B110" s="38"/>
      <c r="C110" s="212" t="s">
        <v>171</v>
      </c>
      <c r="D110" s="212" t="s">
        <v>128</v>
      </c>
      <c r="E110" s="213" t="s">
        <v>457</v>
      </c>
      <c r="F110" s="214" t="s">
        <v>458</v>
      </c>
      <c r="G110" s="215" t="s">
        <v>180</v>
      </c>
      <c r="H110" s="216">
        <v>58.5</v>
      </c>
      <c r="I110" s="217"/>
      <c r="J110" s="218">
        <f>ROUND(I110*H110,2)</f>
        <v>0</v>
      </c>
      <c r="K110" s="214" t="s">
        <v>132</v>
      </c>
      <c r="L110" s="43"/>
      <c r="M110" s="219" t="s">
        <v>19</v>
      </c>
      <c r="N110" s="220" t="s">
        <v>48</v>
      </c>
      <c r="O110" s="83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AR110" s="223" t="s">
        <v>133</v>
      </c>
      <c r="AT110" s="223" t="s">
        <v>128</v>
      </c>
      <c r="AU110" s="223" t="s">
        <v>87</v>
      </c>
      <c r="AY110" s="17" t="s">
        <v>126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85</v>
      </c>
      <c r="BK110" s="224">
        <f>ROUND(I110*H110,2)</f>
        <v>0</v>
      </c>
      <c r="BL110" s="17" t="s">
        <v>133</v>
      </c>
      <c r="BM110" s="223" t="s">
        <v>459</v>
      </c>
    </row>
    <row r="111" s="1" customFormat="1" ht="36" customHeight="1">
      <c r="B111" s="38"/>
      <c r="C111" s="212" t="s">
        <v>177</v>
      </c>
      <c r="D111" s="212" t="s">
        <v>128</v>
      </c>
      <c r="E111" s="213" t="s">
        <v>248</v>
      </c>
      <c r="F111" s="214" t="s">
        <v>249</v>
      </c>
      <c r="G111" s="215" t="s">
        <v>180</v>
      </c>
      <c r="H111" s="216">
        <v>58.5</v>
      </c>
      <c r="I111" s="217"/>
      <c r="J111" s="218">
        <f>ROUND(I111*H111,2)</f>
        <v>0</v>
      </c>
      <c r="K111" s="214" t="s">
        <v>132</v>
      </c>
      <c r="L111" s="43"/>
      <c r="M111" s="219" t="s">
        <v>19</v>
      </c>
      <c r="N111" s="220" t="s">
        <v>48</v>
      </c>
      <c r="O111" s="83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AR111" s="223" t="s">
        <v>133</v>
      </c>
      <c r="AT111" s="223" t="s">
        <v>128</v>
      </c>
      <c r="AU111" s="223" t="s">
        <v>87</v>
      </c>
      <c r="AY111" s="17" t="s">
        <v>126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85</v>
      </c>
      <c r="BK111" s="224">
        <f>ROUND(I111*H111,2)</f>
        <v>0</v>
      </c>
      <c r="BL111" s="17" t="s">
        <v>133</v>
      </c>
      <c r="BM111" s="223" t="s">
        <v>460</v>
      </c>
    </row>
    <row r="112" s="1" customFormat="1" ht="60" customHeight="1">
      <c r="B112" s="38"/>
      <c r="C112" s="212" t="s">
        <v>182</v>
      </c>
      <c r="D112" s="212" t="s">
        <v>128</v>
      </c>
      <c r="E112" s="213" t="s">
        <v>461</v>
      </c>
      <c r="F112" s="214" t="s">
        <v>462</v>
      </c>
      <c r="G112" s="215" t="s">
        <v>180</v>
      </c>
      <c r="H112" s="216">
        <v>58.5</v>
      </c>
      <c r="I112" s="217"/>
      <c r="J112" s="218">
        <f>ROUND(I112*H112,2)</f>
        <v>0</v>
      </c>
      <c r="K112" s="214" t="s">
        <v>132</v>
      </c>
      <c r="L112" s="43"/>
      <c r="M112" s="219" t="s">
        <v>19</v>
      </c>
      <c r="N112" s="220" t="s">
        <v>48</v>
      </c>
      <c r="O112" s="83"/>
      <c r="P112" s="221">
        <f>O112*H112</f>
        <v>0</v>
      </c>
      <c r="Q112" s="221">
        <v>0.080030000000000004</v>
      </c>
      <c r="R112" s="221">
        <f>Q112*H112</f>
        <v>4.6817549999999999</v>
      </c>
      <c r="S112" s="221">
        <v>0</v>
      </c>
      <c r="T112" s="222">
        <f>S112*H112</f>
        <v>0</v>
      </c>
      <c r="AR112" s="223" t="s">
        <v>133</v>
      </c>
      <c r="AT112" s="223" t="s">
        <v>128</v>
      </c>
      <c r="AU112" s="223" t="s">
        <v>87</v>
      </c>
      <c r="AY112" s="17" t="s">
        <v>126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85</v>
      </c>
      <c r="BK112" s="224">
        <f>ROUND(I112*H112,2)</f>
        <v>0</v>
      </c>
      <c r="BL112" s="17" t="s">
        <v>133</v>
      </c>
      <c r="BM112" s="223" t="s">
        <v>463</v>
      </c>
    </row>
    <row r="113" s="12" customFormat="1">
      <c r="B113" s="225"/>
      <c r="C113" s="226"/>
      <c r="D113" s="227" t="s">
        <v>135</v>
      </c>
      <c r="E113" s="228" t="s">
        <v>19</v>
      </c>
      <c r="F113" s="229" t="s">
        <v>464</v>
      </c>
      <c r="G113" s="226"/>
      <c r="H113" s="230">
        <v>19.5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135</v>
      </c>
      <c r="AU113" s="236" t="s">
        <v>87</v>
      </c>
      <c r="AV113" s="12" t="s">
        <v>87</v>
      </c>
      <c r="AW113" s="12" t="s">
        <v>36</v>
      </c>
      <c r="AX113" s="12" t="s">
        <v>77</v>
      </c>
      <c r="AY113" s="236" t="s">
        <v>126</v>
      </c>
    </row>
    <row r="114" s="14" customFormat="1">
      <c r="B114" s="248"/>
      <c r="C114" s="249"/>
      <c r="D114" s="227" t="s">
        <v>135</v>
      </c>
      <c r="E114" s="250" t="s">
        <v>19</v>
      </c>
      <c r="F114" s="251" t="s">
        <v>444</v>
      </c>
      <c r="G114" s="249"/>
      <c r="H114" s="250" t="s">
        <v>19</v>
      </c>
      <c r="I114" s="252"/>
      <c r="J114" s="249"/>
      <c r="K114" s="249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135</v>
      </c>
      <c r="AU114" s="257" t="s">
        <v>87</v>
      </c>
      <c r="AV114" s="14" t="s">
        <v>85</v>
      </c>
      <c r="AW114" s="14" t="s">
        <v>36</v>
      </c>
      <c r="AX114" s="14" t="s">
        <v>77</v>
      </c>
      <c r="AY114" s="257" t="s">
        <v>126</v>
      </c>
    </row>
    <row r="115" s="12" customFormat="1">
      <c r="B115" s="225"/>
      <c r="C115" s="226"/>
      <c r="D115" s="227" t="s">
        <v>135</v>
      </c>
      <c r="E115" s="228" t="s">
        <v>19</v>
      </c>
      <c r="F115" s="229" t="s">
        <v>465</v>
      </c>
      <c r="G115" s="226"/>
      <c r="H115" s="230">
        <v>39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135</v>
      </c>
      <c r="AU115" s="236" t="s">
        <v>87</v>
      </c>
      <c r="AV115" s="12" t="s">
        <v>87</v>
      </c>
      <c r="AW115" s="12" t="s">
        <v>36</v>
      </c>
      <c r="AX115" s="12" t="s">
        <v>77</v>
      </c>
      <c r="AY115" s="236" t="s">
        <v>126</v>
      </c>
    </row>
    <row r="116" s="14" customFormat="1">
      <c r="B116" s="248"/>
      <c r="C116" s="249"/>
      <c r="D116" s="227" t="s">
        <v>135</v>
      </c>
      <c r="E116" s="250" t="s">
        <v>19</v>
      </c>
      <c r="F116" s="251" t="s">
        <v>446</v>
      </c>
      <c r="G116" s="249"/>
      <c r="H116" s="250" t="s">
        <v>19</v>
      </c>
      <c r="I116" s="252"/>
      <c r="J116" s="249"/>
      <c r="K116" s="249"/>
      <c r="L116" s="253"/>
      <c r="M116" s="254"/>
      <c r="N116" s="255"/>
      <c r="O116" s="255"/>
      <c r="P116" s="255"/>
      <c r="Q116" s="255"/>
      <c r="R116" s="255"/>
      <c r="S116" s="255"/>
      <c r="T116" s="256"/>
      <c r="AT116" s="257" t="s">
        <v>135</v>
      </c>
      <c r="AU116" s="257" t="s">
        <v>87</v>
      </c>
      <c r="AV116" s="14" t="s">
        <v>85</v>
      </c>
      <c r="AW116" s="14" t="s">
        <v>36</v>
      </c>
      <c r="AX116" s="14" t="s">
        <v>77</v>
      </c>
      <c r="AY116" s="257" t="s">
        <v>126</v>
      </c>
    </row>
    <row r="117" s="13" customFormat="1">
      <c r="B117" s="237"/>
      <c r="C117" s="238"/>
      <c r="D117" s="227" t="s">
        <v>135</v>
      </c>
      <c r="E117" s="239" t="s">
        <v>19</v>
      </c>
      <c r="F117" s="240" t="s">
        <v>137</v>
      </c>
      <c r="G117" s="238"/>
      <c r="H117" s="241">
        <v>58.5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135</v>
      </c>
      <c r="AU117" s="247" t="s">
        <v>87</v>
      </c>
      <c r="AV117" s="13" t="s">
        <v>133</v>
      </c>
      <c r="AW117" s="13" t="s">
        <v>36</v>
      </c>
      <c r="AX117" s="13" t="s">
        <v>85</v>
      </c>
      <c r="AY117" s="247" t="s">
        <v>126</v>
      </c>
    </row>
    <row r="118" s="1" customFormat="1" ht="16.5" customHeight="1">
      <c r="B118" s="38"/>
      <c r="C118" s="258" t="s">
        <v>189</v>
      </c>
      <c r="D118" s="258" t="s">
        <v>183</v>
      </c>
      <c r="E118" s="259" t="s">
        <v>466</v>
      </c>
      <c r="F118" s="260" t="s">
        <v>467</v>
      </c>
      <c r="G118" s="261" t="s">
        <v>180</v>
      </c>
      <c r="H118" s="262">
        <v>61.424999999999997</v>
      </c>
      <c r="I118" s="263"/>
      <c r="J118" s="264">
        <f>ROUND(I118*H118,2)</f>
        <v>0</v>
      </c>
      <c r="K118" s="260" t="s">
        <v>132</v>
      </c>
      <c r="L118" s="265"/>
      <c r="M118" s="266" t="s">
        <v>19</v>
      </c>
      <c r="N118" s="267" t="s">
        <v>48</v>
      </c>
      <c r="O118" s="83"/>
      <c r="P118" s="221">
        <f>O118*H118</f>
        <v>0</v>
      </c>
      <c r="Q118" s="221">
        <v>0.1125</v>
      </c>
      <c r="R118" s="221">
        <f>Q118*H118</f>
        <v>6.9103124999999999</v>
      </c>
      <c r="S118" s="221">
        <v>0</v>
      </c>
      <c r="T118" s="222">
        <f>S118*H118</f>
        <v>0</v>
      </c>
      <c r="AR118" s="223" t="s">
        <v>171</v>
      </c>
      <c r="AT118" s="223" t="s">
        <v>183</v>
      </c>
      <c r="AU118" s="223" t="s">
        <v>87</v>
      </c>
      <c r="AY118" s="17" t="s">
        <v>126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85</v>
      </c>
      <c r="BK118" s="224">
        <f>ROUND(I118*H118,2)</f>
        <v>0</v>
      </c>
      <c r="BL118" s="17" t="s">
        <v>133</v>
      </c>
      <c r="BM118" s="223" t="s">
        <v>468</v>
      </c>
    </row>
    <row r="119" s="12" customFormat="1">
      <c r="B119" s="225"/>
      <c r="C119" s="226"/>
      <c r="D119" s="227" t="s">
        <v>135</v>
      </c>
      <c r="E119" s="226"/>
      <c r="F119" s="229" t="s">
        <v>469</v>
      </c>
      <c r="G119" s="226"/>
      <c r="H119" s="230">
        <v>61.424999999999997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135</v>
      </c>
      <c r="AU119" s="236" t="s">
        <v>87</v>
      </c>
      <c r="AV119" s="12" t="s">
        <v>87</v>
      </c>
      <c r="AW119" s="12" t="s">
        <v>4</v>
      </c>
      <c r="AX119" s="12" t="s">
        <v>85</v>
      </c>
      <c r="AY119" s="236" t="s">
        <v>126</v>
      </c>
    </row>
    <row r="120" s="11" customFormat="1" ht="22.8" customHeight="1">
      <c r="B120" s="196"/>
      <c r="C120" s="197"/>
      <c r="D120" s="198" t="s">
        <v>76</v>
      </c>
      <c r="E120" s="210" t="s">
        <v>177</v>
      </c>
      <c r="F120" s="210" t="s">
        <v>275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SUM(P121:P134)</f>
        <v>0</v>
      </c>
      <c r="Q120" s="204"/>
      <c r="R120" s="205">
        <f>SUM(R121:R134)</f>
        <v>7.769145</v>
      </c>
      <c r="S120" s="204"/>
      <c r="T120" s="206">
        <f>SUM(T121:T134)</f>
        <v>0</v>
      </c>
      <c r="AR120" s="207" t="s">
        <v>85</v>
      </c>
      <c r="AT120" s="208" t="s">
        <v>76</v>
      </c>
      <c r="AU120" s="208" t="s">
        <v>85</v>
      </c>
      <c r="AY120" s="207" t="s">
        <v>126</v>
      </c>
      <c r="BK120" s="209">
        <f>SUM(BK121:BK134)</f>
        <v>0</v>
      </c>
    </row>
    <row r="121" s="1" customFormat="1" ht="48" customHeight="1">
      <c r="B121" s="38"/>
      <c r="C121" s="212" t="s">
        <v>194</v>
      </c>
      <c r="D121" s="212" t="s">
        <v>128</v>
      </c>
      <c r="E121" s="213" t="s">
        <v>277</v>
      </c>
      <c r="F121" s="214" t="s">
        <v>278</v>
      </c>
      <c r="G121" s="215" t="s">
        <v>207</v>
      </c>
      <c r="H121" s="216">
        <v>43.799999999999997</v>
      </c>
      <c r="I121" s="217"/>
      <c r="J121" s="218">
        <f>ROUND(I121*H121,2)</f>
        <v>0</v>
      </c>
      <c r="K121" s="214" t="s">
        <v>132</v>
      </c>
      <c r="L121" s="43"/>
      <c r="M121" s="219" t="s">
        <v>19</v>
      </c>
      <c r="N121" s="220" t="s">
        <v>48</v>
      </c>
      <c r="O121" s="83"/>
      <c r="P121" s="221">
        <f>O121*H121</f>
        <v>0</v>
      </c>
      <c r="Q121" s="221">
        <v>0.1295</v>
      </c>
      <c r="R121" s="221">
        <f>Q121*H121</f>
        <v>5.6720999999999995</v>
      </c>
      <c r="S121" s="221">
        <v>0</v>
      </c>
      <c r="T121" s="222">
        <f>S121*H121</f>
        <v>0</v>
      </c>
      <c r="AR121" s="223" t="s">
        <v>133</v>
      </c>
      <c r="AT121" s="223" t="s">
        <v>128</v>
      </c>
      <c r="AU121" s="223" t="s">
        <v>87</v>
      </c>
      <c r="AY121" s="17" t="s">
        <v>126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85</v>
      </c>
      <c r="BK121" s="224">
        <f>ROUND(I121*H121,2)</f>
        <v>0</v>
      </c>
      <c r="BL121" s="17" t="s">
        <v>133</v>
      </c>
      <c r="BM121" s="223" t="s">
        <v>470</v>
      </c>
    </row>
    <row r="122" s="12" customFormat="1">
      <c r="B122" s="225"/>
      <c r="C122" s="226"/>
      <c r="D122" s="227" t="s">
        <v>135</v>
      </c>
      <c r="E122" s="228" t="s">
        <v>19</v>
      </c>
      <c r="F122" s="229" t="s">
        <v>471</v>
      </c>
      <c r="G122" s="226"/>
      <c r="H122" s="230">
        <v>18.800000000000001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135</v>
      </c>
      <c r="AU122" s="236" t="s">
        <v>87</v>
      </c>
      <c r="AV122" s="12" t="s">
        <v>87</v>
      </c>
      <c r="AW122" s="12" t="s">
        <v>36</v>
      </c>
      <c r="AX122" s="12" t="s">
        <v>77</v>
      </c>
      <c r="AY122" s="236" t="s">
        <v>126</v>
      </c>
    </row>
    <row r="123" s="14" customFormat="1">
      <c r="B123" s="248"/>
      <c r="C123" s="249"/>
      <c r="D123" s="227" t="s">
        <v>135</v>
      </c>
      <c r="E123" s="250" t="s">
        <v>19</v>
      </c>
      <c r="F123" s="251" t="s">
        <v>444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135</v>
      </c>
      <c r="AU123" s="257" t="s">
        <v>87</v>
      </c>
      <c r="AV123" s="14" t="s">
        <v>85</v>
      </c>
      <c r="AW123" s="14" t="s">
        <v>36</v>
      </c>
      <c r="AX123" s="14" t="s">
        <v>77</v>
      </c>
      <c r="AY123" s="257" t="s">
        <v>126</v>
      </c>
    </row>
    <row r="124" s="12" customFormat="1">
      <c r="B124" s="225"/>
      <c r="C124" s="226"/>
      <c r="D124" s="227" t="s">
        <v>135</v>
      </c>
      <c r="E124" s="228" t="s">
        <v>19</v>
      </c>
      <c r="F124" s="229" t="s">
        <v>472</v>
      </c>
      <c r="G124" s="226"/>
      <c r="H124" s="230">
        <v>25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135</v>
      </c>
      <c r="AU124" s="236" t="s">
        <v>87</v>
      </c>
      <c r="AV124" s="12" t="s">
        <v>87</v>
      </c>
      <c r="AW124" s="12" t="s">
        <v>36</v>
      </c>
      <c r="AX124" s="12" t="s">
        <v>77</v>
      </c>
      <c r="AY124" s="236" t="s">
        <v>126</v>
      </c>
    </row>
    <row r="125" s="14" customFormat="1">
      <c r="B125" s="248"/>
      <c r="C125" s="249"/>
      <c r="D125" s="227" t="s">
        <v>135</v>
      </c>
      <c r="E125" s="250" t="s">
        <v>19</v>
      </c>
      <c r="F125" s="251" t="s">
        <v>446</v>
      </c>
      <c r="G125" s="249"/>
      <c r="H125" s="250" t="s">
        <v>19</v>
      </c>
      <c r="I125" s="252"/>
      <c r="J125" s="249"/>
      <c r="K125" s="249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135</v>
      </c>
      <c r="AU125" s="257" t="s">
        <v>87</v>
      </c>
      <c r="AV125" s="14" t="s">
        <v>85</v>
      </c>
      <c r="AW125" s="14" t="s">
        <v>36</v>
      </c>
      <c r="AX125" s="14" t="s">
        <v>77</v>
      </c>
      <c r="AY125" s="257" t="s">
        <v>126</v>
      </c>
    </row>
    <row r="126" s="13" customFormat="1">
      <c r="B126" s="237"/>
      <c r="C126" s="238"/>
      <c r="D126" s="227" t="s">
        <v>135</v>
      </c>
      <c r="E126" s="239" t="s">
        <v>19</v>
      </c>
      <c r="F126" s="240" t="s">
        <v>137</v>
      </c>
      <c r="G126" s="238"/>
      <c r="H126" s="241">
        <v>43.799999999999997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135</v>
      </c>
      <c r="AU126" s="247" t="s">
        <v>87</v>
      </c>
      <c r="AV126" s="13" t="s">
        <v>133</v>
      </c>
      <c r="AW126" s="13" t="s">
        <v>36</v>
      </c>
      <c r="AX126" s="13" t="s">
        <v>85</v>
      </c>
      <c r="AY126" s="247" t="s">
        <v>126</v>
      </c>
    </row>
    <row r="127" s="1" customFormat="1" ht="16.5" customHeight="1">
      <c r="B127" s="38"/>
      <c r="C127" s="258" t="s">
        <v>200</v>
      </c>
      <c r="D127" s="258" t="s">
        <v>183</v>
      </c>
      <c r="E127" s="259" t="s">
        <v>282</v>
      </c>
      <c r="F127" s="260" t="s">
        <v>283</v>
      </c>
      <c r="G127" s="261" t="s">
        <v>207</v>
      </c>
      <c r="H127" s="262">
        <v>45.990000000000002</v>
      </c>
      <c r="I127" s="263"/>
      <c r="J127" s="264">
        <f>ROUND(I127*H127,2)</f>
        <v>0</v>
      </c>
      <c r="K127" s="260" t="s">
        <v>132</v>
      </c>
      <c r="L127" s="265"/>
      <c r="M127" s="266" t="s">
        <v>19</v>
      </c>
      <c r="N127" s="267" t="s">
        <v>48</v>
      </c>
      <c r="O127" s="83"/>
      <c r="P127" s="221">
        <f>O127*H127</f>
        <v>0</v>
      </c>
      <c r="Q127" s="221">
        <v>0.044999999999999998</v>
      </c>
      <c r="R127" s="221">
        <f>Q127*H127</f>
        <v>2.06955</v>
      </c>
      <c r="S127" s="221">
        <v>0</v>
      </c>
      <c r="T127" s="222">
        <f>S127*H127</f>
        <v>0</v>
      </c>
      <c r="AR127" s="223" t="s">
        <v>171</v>
      </c>
      <c r="AT127" s="223" t="s">
        <v>183</v>
      </c>
      <c r="AU127" s="223" t="s">
        <v>87</v>
      </c>
      <c r="AY127" s="17" t="s">
        <v>126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85</v>
      </c>
      <c r="BK127" s="224">
        <f>ROUND(I127*H127,2)</f>
        <v>0</v>
      </c>
      <c r="BL127" s="17" t="s">
        <v>133</v>
      </c>
      <c r="BM127" s="223" t="s">
        <v>473</v>
      </c>
    </row>
    <row r="128" s="12" customFormat="1">
      <c r="B128" s="225"/>
      <c r="C128" s="226"/>
      <c r="D128" s="227" t="s">
        <v>135</v>
      </c>
      <c r="E128" s="226"/>
      <c r="F128" s="229" t="s">
        <v>474</v>
      </c>
      <c r="G128" s="226"/>
      <c r="H128" s="230">
        <v>45.990000000000002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135</v>
      </c>
      <c r="AU128" s="236" t="s">
        <v>87</v>
      </c>
      <c r="AV128" s="12" t="s">
        <v>87</v>
      </c>
      <c r="AW128" s="12" t="s">
        <v>4</v>
      </c>
      <c r="AX128" s="12" t="s">
        <v>85</v>
      </c>
      <c r="AY128" s="236" t="s">
        <v>126</v>
      </c>
    </row>
    <row r="129" s="1" customFormat="1" ht="24" customHeight="1">
      <c r="B129" s="38"/>
      <c r="C129" s="212" t="s">
        <v>204</v>
      </c>
      <c r="D129" s="212" t="s">
        <v>128</v>
      </c>
      <c r="E129" s="213" t="s">
        <v>287</v>
      </c>
      <c r="F129" s="214" t="s">
        <v>288</v>
      </c>
      <c r="G129" s="215" t="s">
        <v>180</v>
      </c>
      <c r="H129" s="216">
        <v>58.5</v>
      </c>
      <c r="I129" s="217"/>
      <c r="J129" s="218">
        <f>ROUND(I129*H129,2)</f>
        <v>0</v>
      </c>
      <c r="K129" s="214" t="s">
        <v>132</v>
      </c>
      <c r="L129" s="43"/>
      <c r="M129" s="219" t="s">
        <v>19</v>
      </c>
      <c r="N129" s="220" t="s">
        <v>48</v>
      </c>
      <c r="O129" s="83"/>
      <c r="P129" s="221">
        <f>O129*H129</f>
        <v>0</v>
      </c>
      <c r="Q129" s="221">
        <v>0.00046999999999999999</v>
      </c>
      <c r="R129" s="221">
        <f>Q129*H129</f>
        <v>0.027494999999999999</v>
      </c>
      <c r="S129" s="221">
        <v>0</v>
      </c>
      <c r="T129" s="222">
        <f>S129*H129</f>
        <v>0</v>
      </c>
      <c r="AR129" s="223" t="s">
        <v>133</v>
      </c>
      <c r="AT129" s="223" t="s">
        <v>128</v>
      </c>
      <c r="AU129" s="223" t="s">
        <v>87</v>
      </c>
      <c r="AY129" s="17" t="s">
        <v>126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85</v>
      </c>
      <c r="BK129" s="224">
        <f>ROUND(I129*H129,2)</f>
        <v>0</v>
      </c>
      <c r="BL129" s="17" t="s">
        <v>133</v>
      </c>
      <c r="BM129" s="223" t="s">
        <v>475</v>
      </c>
    </row>
    <row r="130" s="12" customFormat="1">
      <c r="B130" s="225"/>
      <c r="C130" s="226"/>
      <c r="D130" s="227" t="s">
        <v>135</v>
      </c>
      <c r="E130" s="228" t="s">
        <v>19</v>
      </c>
      <c r="F130" s="229" t="s">
        <v>464</v>
      </c>
      <c r="G130" s="226"/>
      <c r="H130" s="230">
        <v>19.5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135</v>
      </c>
      <c r="AU130" s="236" t="s">
        <v>87</v>
      </c>
      <c r="AV130" s="12" t="s">
        <v>87</v>
      </c>
      <c r="AW130" s="12" t="s">
        <v>36</v>
      </c>
      <c r="AX130" s="12" t="s">
        <v>77</v>
      </c>
      <c r="AY130" s="236" t="s">
        <v>126</v>
      </c>
    </row>
    <row r="131" s="14" customFormat="1">
      <c r="B131" s="248"/>
      <c r="C131" s="249"/>
      <c r="D131" s="227" t="s">
        <v>135</v>
      </c>
      <c r="E131" s="250" t="s">
        <v>19</v>
      </c>
      <c r="F131" s="251" t="s">
        <v>444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135</v>
      </c>
      <c r="AU131" s="257" t="s">
        <v>87</v>
      </c>
      <c r="AV131" s="14" t="s">
        <v>85</v>
      </c>
      <c r="AW131" s="14" t="s">
        <v>36</v>
      </c>
      <c r="AX131" s="14" t="s">
        <v>77</v>
      </c>
      <c r="AY131" s="257" t="s">
        <v>126</v>
      </c>
    </row>
    <row r="132" s="12" customFormat="1">
      <c r="B132" s="225"/>
      <c r="C132" s="226"/>
      <c r="D132" s="227" t="s">
        <v>135</v>
      </c>
      <c r="E132" s="228" t="s">
        <v>19</v>
      </c>
      <c r="F132" s="229" t="s">
        <v>465</v>
      </c>
      <c r="G132" s="226"/>
      <c r="H132" s="230">
        <v>39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135</v>
      </c>
      <c r="AU132" s="236" t="s">
        <v>87</v>
      </c>
      <c r="AV132" s="12" t="s">
        <v>87</v>
      </c>
      <c r="AW132" s="12" t="s">
        <v>36</v>
      </c>
      <c r="AX132" s="12" t="s">
        <v>77</v>
      </c>
      <c r="AY132" s="236" t="s">
        <v>126</v>
      </c>
    </row>
    <row r="133" s="14" customFormat="1">
      <c r="B133" s="248"/>
      <c r="C133" s="249"/>
      <c r="D133" s="227" t="s">
        <v>135</v>
      </c>
      <c r="E133" s="250" t="s">
        <v>19</v>
      </c>
      <c r="F133" s="251" t="s">
        <v>446</v>
      </c>
      <c r="G133" s="249"/>
      <c r="H133" s="250" t="s">
        <v>19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135</v>
      </c>
      <c r="AU133" s="257" t="s">
        <v>87</v>
      </c>
      <c r="AV133" s="14" t="s">
        <v>85</v>
      </c>
      <c r="AW133" s="14" t="s">
        <v>36</v>
      </c>
      <c r="AX133" s="14" t="s">
        <v>77</v>
      </c>
      <c r="AY133" s="257" t="s">
        <v>126</v>
      </c>
    </row>
    <row r="134" s="13" customFormat="1">
      <c r="B134" s="237"/>
      <c r="C134" s="238"/>
      <c r="D134" s="227" t="s">
        <v>135</v>
      </c>
      <c r="E134" s="239" t="s">
        <v>19</v>
      </c>
      <c r="F134" s="240" t="s">
        <v>137</v>
      </c>
      <c r="G134" s="238"/>
      <c r="H134" s="241">
        <v>58.5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135</v>
      </c>
      <c r="AU134" s="247" t="s">
        <v>87</v>
      </c>
      <c r="AV134" s="13" t="s">
        <v>133</v>
      </c>
      <c r="AW134" s="13" t="s">
        <v>36</v>
      </c>
      <c r="AX134" s="13" t="s">
        <v>85</v>
      </c>
      <c r="AY134" s="247" t="s">
        <v>126</v>
      </c>
    </row>
    <row r="135" s="11" customFormat="1" ht="22.8" customHeight="1">
      <c r="B135" s="196"/>
      <c r="C135" s="197"/>
      <c r="D135" s="198" t="s">
        <v>76</v>
      </c>
      <c r="E135" s="210" t="s">
        <v>335</v>
      </c>
      <c r="F135" s="210" t="s">
        <v>336</v>
      </c>
      <c r="G135" s="197"/>
      <c r="H135" s="197"/>
      <c r="I135" s="200"/>
      <c r="J135" s="211">
        <f>BK135</f>
        <v>0</v>
      </c>
      <c r="K135" s="197"/>
      <c r="L135" s="202"/>
      <c r="M135" s="203"/>
      <c r="N135" s="204"/>
      <c r="O135" s="204"/>
      <c r="P135" s="205">
        <f>P136</f>
        <v>0</v>
      </c>
      <c r="Q135" s="204"/>
      <c r="R135" s="205">
        <f>R136</f>
        <v>0</v>
      </c>
      <c r="S135" s="204"/>
      <c r="T135" s="206">
        <f>T136</f>
        <v>0</v>
      </c>
      <c r="AR135" s="207" t="s">
        <v>85</v>
      </c>
      <c r="AT135" s="208" t="s">
        <v>76</v>
      </c>
      <c r="AU135" s="208" t="s">
        <v>85</v>
      </c>
      <c r="AY135" s="207" t="s">
        <v>126</v>
      </c>
      <c r="BK135" s="209">
        <f>BK136</f>
        <v>0</v>
      </c>
    </row>
    <row r="136" s="1" customFormat="1" ht="36" customHeight="1">
      <c r="B136" s="38"/>
      <c r="C136" s="212" t="s">
        <v>8</v>
      </c>
      <c r="D136" s="212" t="s">
        <v>128</v>
      </c>
      <c r="E136" s="213" t="s">
        <v>476</v>
      </c>
      <c r="F136" s="214" t="s">
        <v>477</v>
      </c>
      <c r="G136" s="215" t="s">
        <v>325</v>
      </c>
      <c r="H136" s="216">
        <v>19.361999999999998</v>
      </c>
      <c r="I136" s="217"/>
      <c r="J136" s="218">
        <f>ROUND(I136*H136,2)</f>
        <v>0</v>
      </c>
      <c r="K136" s="214" t="s">
        <v>132</v>
      </c>
      <c r="L136" s="43"/>
      <c r="M136" s="219" t="s">
        <v>19</v>
      </c>
      <c r="N136" s="220" t="s">
        <v>48</v>
      </c>
      <c r="O136" s="83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23" t="s">
        <v>133</v>
      </c>
      <c r="AT136" s="223" t="s">
        <v>128</v>
      </c>
      <c r="AU136" s="223" t="s">
        <v>87</v>
      </c>
      <c r="AY136" s="17" t="s">
        <v>126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85</v>
      </c>
      <c r="BK136" s="224">
        <f>ROUND(I136*H136,2)</f>
        <v>0</v>
      </c>
      <c r="BL136" s="17" t="s">
        <v>133</v>
      </c>
      <c r="BM136" s="223" t="s">
        <v>478</v>
      </c>
    </row>
    <row r="137" s="11" customFormat="1" ht="25.92" customHeight="1">
      <c r="B137" s="196"/>
      <c r="C137" s="197"/>
      <c r="D137" s="198" t="s">
        <v>76</v>
      </c>
      <c r="E137" s="199" t="s">
        <v>433</v>
      </c>
      <c r="F137" s="199" t="s">
        <v>434</v>
      </c>
      <c r="G137" s="197"/>
      <c r="H137" s="197"/>
      <c r="I137" s="200"/>
      <c r="J137" s="201">
        <f>BK137</f>
        <v>0</v>
      </c>
      <c r="K137" s="197"/>
      <c r="L137" s="202"/>
      <c r="M137" s="203"/>
      <c r="N137" s="204"/>
      <c r="O137" s="204"/>
      <c r="P137" s="205">
        <f>P138</f>
        <v>0</v>
      </c>
      <c r="Q137" s="204"/>
      <c r="R137" s="205">
        <f>R138</f>
        <v>0</v>
      </c>
      <c r="S137" s="204"/>
      <c r="T137" s="206">
        <f>T138</f>
        <v>0</v>
      </c>
      <c r="AR137" s="207" t="s">
        <v>153</v>
      </c>
      <c r="AT137" s="208" t="s">
        <v>76</v>
      </c>
      <c r="AU137" s="208" t="s">
        <v>77</v>
      </c>
      <c r="AY137" s="207" t="s">
        <v>126</v>
      </c>
      <c r="BK137" s="209">
        <f>BK138</f>
        <v>0</v>
      </c>
    </row>
    <row r="138" s="11" customFormat="1" ht="22.8" customHeight="1">
      <c r="B138" s="196"/>
      <c r="C138" s="197"/>
      <c r="D138" s="198" t="s">
        <v>76</v>
      </c>
      <c r="E138" s="210" t="s">
        <v>435</v>
      </c>
      <c r="F138" s="210" t="s">
        <v>436</v>
      </c>
      <c r="G138" s="197"/>
      <c r="H138" s="197"/>
      <c r="I138" s="200"/>
      <c r="J138" s="211">
        <f>BK138</f>
        <v>0</v>
      </c>
      <c r="K138" s="197"/>
      <c r="L138" s="202"/>
      <c r="M138" s="203"/>
      <c r="N138" s="204"/>
      <c r="O138" s="204"/>
      <c r="P138" s="205">
        <f>P139</f>
        <v>0</v>
      </c>
      <c r="Q138" s="204"/>
      <c r="R138" s="205">
        <f>R139</f>
        <v>0</v>
      </c>
      <c r="S138" s="204"/>
      <c r="T138" s="206">
        <f>T139</f>
        <v>0</v>
      </c>
      <c r="AR138" s="207" t="s">
        <v>153</v>
      </c>
      <c r="AT138" s="208" t="s">
        <v>76</v>
      </c>
      <c r="AU138" s="208" t="s">
        <v>85</v>
      </c>
      <c r="AY138" s="207" t="s">
        <v>126</v>
      </c>
      <c r="BK138" s="209">
        <f>BK139</f>
        <v>0</v>
      </c>
    </row>
    <row r="139" s="1" customFormat="1" ht="16.5" customHeight="1">
      <c r="B139" s="38"/>
      <c r="C139" s="212" t="s">
        <v>214</v>
      </c>
      <c r="D139" s="212" t="s">
        <v>128</v>
      </c>
      <c r="E139" s="213" t="s">
        <v>438</v>
      </c>
      <c r="F139" s="214" t="s">
        <v>436</v>
      </c>
      <c r="G139" s="215" t="s">
        <v>373</v>
      </c>
      <c r="H139" s="268"/>
      <c r="I139" s="217"/>
      <c r="J139" s="218">
        <f>ROUND(I139*H139,2)</f>
        <v>0</v>
      </c>
      <c r="K139" s="214" t="s">
        <v>132</v>
      </c>
      <c r="L139" s="43"/>
      <c r="M139" s="269" t="s">
        <v>19</v>
      </c>
      <c r="N139" s="270" t="s">
        <v>48</v>
      </c>
      <c r="O139" s="271"/>
      <c r="P139" s="272">
        <f>O139*H139</f>
        <v>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AR139" s="223" t="s">
        <v>439</v>
      </c>
      <c r="AT139" s="223" t="s">
        <v>128</v>
      </c>
      <c r="AU139" s="223" t="s">
        <v>87</v>
      </c>
      <c r="AY139" s="17" t="s">
        <v>126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85</v>
      </c>
      <c r="BK139" s="224">
        <f>ROUND(I139*H139,2)</f>
        <v>0</v>
      </c>
      <c r="BL139" s="17" t="s">
        <v>439</v>
      </c>
      <c r="BM139" s="223" t="s">
        <v>479</v>
      </c>
    </row>
    <row r="140" s="1" customFormat="1" ht="6.96" customHeight="1">
      <c r="B140" s="58"/>
      <c r="C140" s="59"/>
      <c r="D140" s="59"/>
      <c r="E140" s="59"/>
      <c r="F140" s="59"/>
      <c r="G140" s="59"/>
      <c r="H140" s="59"/>
      <c r="I140" s="161"/>
      <c r="J140" s="59"/>
      <c r="K140" s="59"/>
      <c r="L140" s="43"/>
    </row>
  </sheetData>
  <sheetProtection sheet="1" autoFilter="0" formatColumns="0" formatRows="0" objects="1" scenarios="1" spinCount="100000" saltValue="pvW2mRrATZVElyA5VjNtjaDHdTui2CUIObxB8i+zUiHpFWjP/FscqhU05UaGycsDsUfN0P4W9xypfOEgE0hIhw==" hashValue="fh7QOZjTEtyExewV28FoTnEF6CKOcnAtvcud7uaSwJyoRt5YQ1nf4BLZ0KwVjHSuKcALx4W/lYLEmcHK4zRYeQ==" algorithmName="SHA-512" password="CC35"/>
  <autoFilter ref="C85:K13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4" customWidth="1"/>
    <col min="2" max="2" width="1.664063" style="274" customWidth="1"/>
    <col min="3" max="4" width="5" style="274" customWidth="1"/>
    <col min="5" max="5" width="11.67" style="274" customWidth="1"/>
    <col min="6" max="6" width="9.17" style="274" customWidth="1"/>
    <col min="7" max="7" width="5" style="274" customWidth="1"/>
    <col min="8" max="8" width="77.83" style="274" customWidth="1"/>
    <col min="9" max="10" width="20" style="274" customWidth="1"/>
    <col min="11" max="11" width="1.664063" style="274" customWidth="1"/>
  </cols>
  <sheetData>
    <row r="1" ht="37.5" customHeight="1"/>
    <row r="2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5" customFormat="1" ht="45" customHeight="1">
      <c r="B3" s="278"/>
      <c r="C3" s="279" t="s">
        <v>480</v>
      </c>
      <c r="D3" s="279"/>
      <c r="E3" s="279"/>
      <c r="F3" s="279"/>
      <c r="G3" s="279"/>
      <c r="H3" s="279"/>
      <c r="I3" s="279"/>
      <c r="J3" s="279"/>
      <c r="K3" s="280"/>
    </row>
    <row r="4" ht="25.5" customHeight="1">
      <c r="B4" s="281"/>
      <c r="C4" s="282" t="s">
        <v>481</v>
      </c>
      <c r="D4" s="282"/>
      <c r="E4" s="282"/>
      <c r="F4" s="282"/>
      <c r="G4" s="282"/>
      <c r="H4" s="282"/>
      <c r="I4" s="282"/>
      <c r="J4" s="282"/>
      <c r="K4" s="283"/>
    </row>
    <row r="5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ht="15" customHeight="1">
      <c r="B6" s="281"/>
      <c r="C6" s="285" t="s">
        <v>482</v>
      </c>
      <c r="D6" s="285"/>
      <c r="E6" s="285"/>
      <c r="F6" s="285"/>
      <c r="G6" s="285"/>
      <c r="H6" s="285"/>
      <c r="I6" s="285"/>
      <c r="J6" s="285"/>
      <c r="K6" s="283"/>
    </row>
    <row r="7" ht="15" customHeight="1">
      <c r="B7" s="286"/>
      <c r="C7" s="285" t="s">
        <v>483</v>
      </c>
      <c r="D7" s="285"/>
      <c r="E7" s="285"/>
      <c r="F7" s="285"/>
      <c r="G7" s="285"/>
      <c r="H7" s="285"/>
      <c r="I7" s="285"/>
      <c r="J7" s="285"/>
      <c r="K7" s="283"/>
    </row>
    <row r="8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ht="15" customHeight="1">
      <c r="B9" s="286"/>
      <c r="C9" s="285" t="s">
        <v>484</v>
      </c>
      <c r="D9" s="285"/>
      <c r="E9" s="285"/>
      <c r="F9" s="285"/>
      <c r="G9" s="285"/>
      <c r="H9" s="285"/>
      <c r="I9" s="285"/>
      <c r="J9" s="285"/>
      <c r="K9" s="283"/>
    </row>
    <row r="10" ht="15" customHeight="1">
      <c r="B10" s="286"/>
      <c r="C10" s="285"/>
      <c r="D10" s="285" t="s">
        <v>485</v>
      </c>
      <c r="E10" s="285"/>
      <c r="F10" s="285"/>
      <c r="G10" s="285"/>
      <c r="H10" s="285"/>
      <c r="I10" s="285"/>
      <c r="J10" s="285"/>
      <c r="K10" s="283"/>
    </row>
    <row r="11" ht="15" customHeight="1">
      <c r="B11" s="286"/>
      <c r="C11" s="287"/>
      <c r="D11" s="285" t="s">
        <v>486</v>
      </c>
      <c r="E11" s="285"/>
      <c r="F11" s="285"/>
      <c r="G11" s="285"/>
      <c r="H11" s="285"/>
      <c r="I11" s="285"/>
      <c r="J11" s="285"/>
      <c r="K11" s="283"/>
    </row>
    <row r="12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ht="15" customHeight="1">
      <c r="B13" s="286"/>
      <c r="C13" s="287"/>
      <c r="D13" s="288" t="s">
        <v>487</v>
      </c>
      <c r="E13" s="285"/>
      <c r="F13" s="285"/>
      <c r="G13" s="285"/>
      <c r="H13" s="285"/>
      <c r="I13" s="285"/>
      <c r="J13" s="285"/>
      <c r="K13" s="283"/>
    </row>
    <row r="14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ht="15" customHeight="1">
      <c r="B15" s="286"/>
      <c r="C15" s="287"/>
      <c r="D15" s="285" t="s">
        <v>488</v>
      </c>
      <c r="E15" s="285"/>
      <c r="F15" s="285"/>
      <c r="G15" s="285"/>
      <c r="H15" s="285"/>
      <c r="I15" s="285"/>
      <c r="J15" s="285"/>
      <c r="K15" s="283"/>
    </row>
    <row r="16" ht="15" customHeight="1">
      <c r="B16" s="286"/>
      <c r="C16" s="287"/>
      <c r="D16" s="285" t="s">
        <v>489</v>
      </c>
      <c r="E16" s="285"/>
      <c r="F16" s="285"/>
      <c r="G16" s="285"/>
      <c r="H16" s="285"/>
      <c r="I16" s="285"/>
      <c r="J16" s="285"/>
      <c r="K16" s="283"/>
    </row>
    <row r="17" ht="15" customHeight="1">
      <c r="B17" s="286"/>
      <c r="C17" s="287"/>
      <c r="D17" s="285" t="s">
        <v>490</v>
      </c>
      <c r="E17" s="285"/>
      <c r="F17" s="285"/>
      <c r="G17" s="285"/>
      <c r="H17" s="285"/>
      <c r="I17" s="285"/>
      <c r="J17" s="285"/>
      <c r="K17" s="283"/>
    </row>
    <row r="18" ht="15" customHeight="1">
      <c r="B18" s="286"/>
      <c r="C18" s="287"/>
      <c r="D18" s="287"/>
      <c r="E18" s="289" t="s">
        <v>84</v>
      </c>
      <c r="F18" s="285" t="s">
        <v>491</v>
      </c>
      <c r="G18" s="285"/>
      <c r="H18" s="285"/>
      <c r="I18" s="285"/>
      <c r="J18" s="285"/>
      <c r="K18" s="283"/>
    </row>
    <row r="19" ht="15" customHeight="1">
      <c r="B19" s="286"/>
      <c r="C19" s="287"/>
      <c r="D19" s="287"/>
      <c r="E19" s="289" t="s">
        <v>492</v>
      </c>
      <c r="F19" s="285" t="s">
        <v>493</v>
      </c>
      <c r="G19" s="285"/>
      <c r="H19" s="285"/>
      <c r="I19" s="285"/>
      <c r="J19" s="285"/>
      <c r="K19" s="283"/>
    </row>
    <row r="20" ht="15" customHeight="1">
      <c r="B20" s="286"/>
      <c r="C20" s="287"/>
      <c r="D20" s="287"/>
      <c r="E20" s="289" t="s">
        <v>494</v>
      </c>
      <c r="F20" s="285" t="s">
        <v>495</v>
      </c>
      <c r="G20" s="285"/>
      <c r="H20" s="285"/>
      <c r="I20" s="285"/>
      <c r="J20" s="285"/>
      <c r="K20" s="283"/>
    </row>
    <row r="21" ht="15" customHeight="1">
      <c r="B21" s="286"/>
      <c r="C21" s="287"/>
      <c r="D21" s="287"/>
      <c r="E21" s="289" t="s">
        <v>496</v>
      </c>
      <c r="F21" s="285" t="s">
        <v>497</v>
      </c>
      <c r="G21" s="285"/>
      <c r="H21" s="285"/>
      <c r="I21" s="285"/>
      <c r="J21" s="285"/>
      <c r="K21" s="283"/>
    </row>
    <row r="22" ht="15" customHeight="1">
      <c r="B22" s="286"/>
      <c r="C22" s="287"/>
      <c r="D22" s="287"/>
      <c r="E22" s="289" t="s">
        <v>498</v>
      </c>
      <c r="F22" s="285" t="s">
        <v>499</v>
      </c>
      <c r="G22" s="285"/>
      <c r="H22" s="285"/>
      <c r="I22" s="285"/>
      <c r="J22" s="285"/>
      <c r="K22" s="283"/>
    </row>
    <row r="23" ht="15" customHeight="1">
      <c r="B23" s="286"/>
      <c r="C23" s="287"/>
      <c r="D23" s="287"/>
      <c r="E23" s="289" t="s">
        <v>500</v>
      </c>
      <c r="F23" s="285" t="s">
        <v>501</v>
      </c>
      <c r="G23" s="285"/>
      <c r="H23" s="285"/>
      <c r="I23" s="285"/>
      <c r="J23" s="285"/>
      <c r="K23" s="283"/>
    </row>
    <row r="24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ht="15" customHeight="1">
      <c r="B25" s="286"/>
      <c r="C25" s="285" t="s">
        <v>502</v>
      </c>
      <c r="D25" s="285"/>
      <c r="E25" s="285"/>
      <c r="F25" s="285"/>
      <c r="G25" s="285"/>
      <c r="H25" s="285"/>
      <c r="I25" s="285"/>
      <c r="J25" s="285"/>
      <c r="K25" s="283"/>
    </row>
    <row r="26" ht="15" customHeight="1">
      <c r="B26" s="286"/>
      <c r="C26" s="285" t="s">
        <v>503</v>
      </c>
      <c r="D26" s="285"/>
      <c r="E26" s="285"/>
      <c r="F26" s="285"/>
      <c r="G26" s="285"/>
      <c r="H26" s="285"/>
      <c r="I26" s="285"/>
      <c r="J26" s="285"/>
      <c r="K26" s="283"/>
    </row>
    <row r="27" ht="15" customHeight="1">
      <c r="B27" s="286"/>
      <c r="C27" s="285"/>
      <c r="D27" s="285" t="s">
        <v>504</v>
      </c>
      <c r="E27" s="285"/>
      <c r="F27" s="285"/>
      <c r="G27" s="285"/>
      <c r="H27" s="285"/>
      <c r="I27" s="285"/>
      <c r="J27" s="285"/>
      <c r="K27" s="283"/>
    </row>
    <row r="28" ht="15" customHeight="1">
      <c r="B28" s="286"/>
      <c r="C28" s="287"/>
      <c r="D28" s="285" t="s">
        <v>505</v>
      </c>
      <c r="E28" s="285"/>
      <c r="F28" s="285"/>
      <c r="G28" s="285"/>
      <c r="H28" s="285"/>
      <c r="I28" s="285"/>
      <c r="J28" s="285"/>
      <c r="K28" s="283"/>
    </row>
    <row r="29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ht="15" customHeight="1">
      <c r="B30" s="286"/>
      <c r="C30" s="287"/>
      <c r="D30" s="285" t="s">
        <v>506</v>
      </c>
      <c r="E30" s="285"/>
      <c r="F30" s="285"/>
      <c r="G30" s="285"/>
      <c r="H30" s="285"/>
      <c r="I30" s="285"/>
      <c r="J30" s="285"/>
      <c r="K30" s="283"/>
    </row>
    <row r="31" ht="15" customHeight="1">
      <c r="B31" s="286"/>
      <c r="C31" s="287"/>
      <c r="D31" s="285" t="s">
        <v>507</v>
      </c>
      <c r="E31" s="285"/>
      <c r="F31" s="285"/>
      <c r="G31" s="285"/>
      <c r="H31" s="285"/>
      <c r="I31" s="285"/>
      <c r="J31" s="285"/>
      <c r="K31" s="283"/>
    </row>
    <row r="32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ht="15" customHeight="1">
      <c r="B33" s="286"/>
      <c r="C33" s="287"/>
      <c r="D33" s="285" t="s">
        <v>508</v>
      </c>
      <c r="E33" s="285"/>
      <c r="F33" s="285"/>
      <c r="G33" s="285"/>
      <c r="H33" s="285"/>
      <c r="I33" s="285"/>
      <c r="J33" s="285"/>
      <c r="K33" s="283"/>
    </row>
    <row r="34" ht="15" customHeight="1">
      <c r="B34" s="286"/>
      <c r="C34" s="287"/>
      <c r="D34" s="285" t="s">
        <v>509</v>
      </c>
      <c r="E34" s="285"/>
      <c r="F34" s="285"/>
      <c r="G34" s="285"/>
      <c r="H34" s="285"/>
      <c r="I34" s="285"/>
      <c r="J34" s="285"/>
      <c r="K34" s="283"/>
    </row>
    <row r="35" ht="15" customHeight="1">
      <c r="B35" s="286"/>
      <c r="C35" s="287"/>
      <c r="D35" s="285" t="s">
        <v>510</v>
      </c>
      <c r="E35" s="285"/>
      <c r="F35" s="285"/>
      <c r="G35" s="285"/>
      <c r="H35" s="285"/>
      <c r="I35" s="285"/>
      <c r="J35" s="285"/>
      <c r="K35" s="283"/>
    </row>
    <row r="36" ht="15" customHeight="1">
      <c r="B36" s="286"/>
      <c r="C36" s="287"/>
      <c r="D36" s="285"/>
      <c r="E36" s="288" t="s">
        <v>112</v>
      </c>
      <c r="F36" s="285"/>
      <c r="G36" s="285" t="s">
        <v>511</v>
      </c>
      <c r="H36" s="285"/>
      <c r="I36" s="285"/>
      <c r="J36" s="285"/>
      <c r="K36" s="283"/>
    </row>
    <row r="37" ht="30.75" customHeight="1">
      <c r="B37" s="286"/>
      <c r="C37" s="287"/>
      <c r="D37" s="285"/>
      <c r="E37" s="288" t="s">
        <v>512</v>
      </c>
      <c r="F37" s="285"/>
      <c r="G37" s="285" t="s">
        <v>513</v>
      </c>
      <c r="H37" s="285"/>
      <c r="I37" s="285"/>
      <c r="J37" s="285"/>
      <c r="K37" s="283"/>
    </row>
    <row r="38" ht="15" customHeight="1">
      <c r="B38" s="286"/>
      <c r="C38" s="287"/>
      <c r="D38" s="285"/>
      <c r="E38" s="288" t="s">
        <v>58</v>
      </c>
      <c r="F38" s="285"/>
      <c r="G38" s="285" t="s">
        <v>514</v>
      </c>
      <c r="H38" s="285"/>
      <c r="I38" s="285"/>
      <c r="J38" s="285"/>
      <c r="K38" s="283"/>
    </row>
    <row r="39" ht="15" customHeight="1">
      <c r="B39" s="286"/>
      <c r="C39" s="287"/>
      <c r="D39" s="285"/>
      <c r="E39" s="288" t="s">
        <v>59</v>
      </c>
      <c r="F39" s="285"/>
      <c r="G39" s="285" t="s">
        <v>515</v>
      </c>
      <c r="H39" s="285"/>
      <c r="I39" s="285"/>
      <c r="J39" s="285"/>
      <c r="K39" s="283"/>
    </row>
    <row r="40" ht="15" customHeight="1">
      <c r="B40" s="286"/>
      <c r="C40" s="287"/>
      <c r="D40" s="285"/>
      <c r="E40" s="288" t="s">
        <v>113</v>
      </c>
      <c r="F40" s="285"/>
      <c r="G40" s="285" t="s">
        <v>516</v>
      </c>
      <c r="H40" s="285"/>
      <c r="I40" s="285"/>
      <c r="J40" s="285"/>
      <c r="K40" s="283"/>
    </row>
    <row r="41" ht="15" customHeight="1">
      <c r="B41" s="286"/>
      <c r="C41" s="287"/>
      <c r="D41" s="285"/>
      <c r="E41" s="288" t="s">
        <v>114</v>
      </c>
      <c r="F41" s="285"/>
      <c r="G41" s="285" t="s">
        <v>517</v>
      </c>
      <c r="H41" s="285"/>
      <c r="I41" s="285"/>
      <c r="J41" s="285"/>
      <c r="K41" s="283"/>
    </row>
    <row r="42" ht="15" customHeight="1">
      <c r="B42" s="286"/>
      <c r="C42" s="287"/>
      <c r="D42" s="285"/>
      <c r="E42" s="288" t="s">
        <v>518</v>
      </c>
      <c r="F42" s="285"/>
      <c r="G42" s="285" t="s">
        <v>519</v>
      </c>
      <c r="H42" s="285"/>
      <c r="I42" s="285"/>
      <c r="J42" s="285"/>
      <c r="K42" s="283"/>
    </row>
    <row r="43" ht="15" customHeight="1">
      <c r="B43" s="286"/>
      <c r="C43" s="287"/>
      <c r="D43" s="285"/>
      <c r="E43" s="288"/>
      <c r="F43" s="285"/>
      <c r="G43" s="285" t="s">
        <v>520</v>
      </c>
      <c r="H43" s="285"/>
      <c r="I43" s="285"/>
      <c r="J43" s="285"/>
      <c r="K43" s="283"/>
    </row>
    <row r="44" ht="15" customHeight="1">
      <c r="B44" s="286"/>
      <c r="C44" s="287"/>
      <c r="D44" s="285"/>
      <c r="E44" s="288" t="s">
        <v>521</v>
      </c>
      <c r="F44" s="285"/>
      <c r="G44" s="285" t="s">
        <v>522</v>
      </c>
      <c r="H44" s="285"/>
      <c r="I44" s="285"/>
      <c r="J44" s="285"/>
      <c r="K44" s="283"/>
    </row>
    <row r="45" ht="15" customHeight="1">
      <c r="B45" s="286"/>
      <c r="C45" s="287"/>
      <c r="D45" s="285"/>
      <c r="E45" s="288" t="s">
        <v>116</v>
      </c>
      <c r="F45" s="285"/>
      <c r="G45" s="285" t="s">
        <v>523</v>
      </c>
      <c r="H45" s="285"/>
      <c r="I45" s="285"/>
      <c r="J45" s="285"/>
      <c r="K45" s="283"/>
    </row>
    <row r="46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ht="15" customHeight="1">
      <c r="B47" s="286"/>
      <c r="C47" s="287"/>
      <c r="D47" s="285" t="s">
        <v>524</v>
      </c>
      <c r="E47" s="285"/>
      <c r="F47" s="285"/>
      <c r="G47" s="285"/>
      <c r="H47" s="285"/>
      <c r="I47" s="285"/>
      <c r="J47" s="285"/>
      <c r="K47" s="283"/>
    </row>
    <row r="48" ht="15" customHeight="1">
      <c r="B48" s="286"/>
      <c r="C48" s="287"/>
      <c r="D48" s="287"/>
      <c r="E48" s="285" t="s">
        <v>525</v>
      </c>
      <c r="F48" s="285"/>
      <c r="G48" s="285"/>
      <c r="H48" s="285"/>
      <c r="I48" s="285"/>
      <c r="J48" s="285"/>
      <c r="K48" s="283"/>
    </row>
    <row r="49" ht="15" customHeight="1">
      <c r="B49" s="286"/>
      <c r="C49" s="287"/>
      <c r="D49" s="287"/>
      <c r="E49" s="285" t="s">
        <v>526</v>
      </c>
      <c r="F49" s="285"/>
      <c r="G49" s="285"/>
      <c r="H49" s="285"/>
      <c r="I49" s="285"/>
      <c r="J49" s="285"/>
      <c r="K49" s="283"/>
    </row>
    <row r="50" ht="15" customHeight="1">
      <c r="B50" s="286"/>
      <c r="C50" s="287"/>
      <c r="D50" s="287"/>
      <c r="E50" s="285" t="s">
        <v>527</v>
      </c>
      <c r="F50" s="285"/>
      <c r="G50" s="285"/>
      <c r="H50" s="285"/>
      <c r="I50" s="285"/>
      <c r="J50" s="285"/>
      <c r="K50" s="283"/>
    </row>
    <row r="51" ht="15" customHeight="1">
      <c r="B51" s="286"/>
      <c r="C51" s="287"/>
      <c r="D51" s="285" t="s">
        <v>528</v>
      </c>
      <c r="E51" s="285"/>
      <c r="F51" s="285"/>
      <c r="G51" s="285"/>
      <c r="H51" s="285"/>
      <c r="I51" s="285"/>
      <c r="J51" s="285"/>
      <c r="K51" s="283"/>
    </row>
    <row r="52" ht="25.5" customHeight="1">
      <c r="B52" s="281"/>
      <c r="C52" s="282" t="s">
        <v>529</v>
      </c>
      <c r="D52" s="282"/>
      <c r="E52" s="282"/>
      <c r="F52" s="282"/>
      <c r="G52" s="282"/>
      <c r="H52" s="282"/>
      <c r="I52" s="282"/>
      <c r="J52" s="282"/>
      <c r="K52" s="283"/>
    </row>
    <row r="53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ht="15" customHeight="1">
      <c r="B54" s="281"/>
      <c r="C54" s="285" t="s">
        <v>530</v>
      </c>
      <c r="D54" s="285"/>
      <c r="E54" s="285"/>
      <c r="F54" s="285"/>
      <c r="G54" s="285"/>
      <c r="H54" s="285"/>
      <c r="I54" s="285"/>
      <c r="J54" s="285"/>
      <c r="K54" s="283"/>
    </row>
    <row r="55" ht="15" customHeight="1">
      <c r="B55" s="281"/>
      <c r="C55" s="285" t="s">
        <v>531</v>
      </c>
      <c r="D55" s="285"/>
      <c r="E55" s="285"/>
      <c r="F55" s="285"/>
      <c r="G55" s="285"/>
      <c r="H55" s="285"/>
      <c r="I55" s="285"/>
      <c r="J55" s="285"/>
      <c r="K55" s="283"/>
    </row>
    <row r="56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ht="15" customHeight="1">
      <c r="B57" s="281"/>
      <c r="C57" s="285" t="s">
        <v>532</v>
      </c>
      <c r="D57" s="285"/>
      <c r="E57" s="285"/>
      <c r="F57" s="285"/>
      <c r="G57" s="285"/>
      <c r="H57" s="285"/>
      <c r="I57" s="285"/>
      <c r="J57" s="285"/>
      <c r="K57" s="283"/>
    </row>
    <row r="58" ht="15" customHeight="1">
      <c r="B58" s="281"/>
      <c r="C58" s="287"/>
      <c r="D58" s="285" t="s">
        <v>533</v>
      </c>
      <c r="E58" s="285"/>
      <c r="F58" s="285"/>
      <c r="G58" s="285"/>
      <c r="H58" s="285"/>
      <c r="I58" s="285"/>
      <c r="J58" s="285"/>
      <c r="K58" s="283"/>
    </row>
    <row r="59" ht="15" customHeight="1">
      <c r="B59" s="281"/>
      <c r="C59" s="287"/>
      <c r="D59" s="285" t="s">
        <v>534</v>
      </c>
      <c r="E59" s="285"/>
      <c r="F59" s="285"/>
      <c r="G59" s="285"/>
      <c r="H59" s="285"/>
      <c r="I59" s="285"/>
      <c r="J59" s="285"/>
      <c r="K59" s="283"/>
    </row>
    <row r="60" ht="15" customHeight="1">
      <c r="B60" s="281"/>
      <c r="C60" s="287"/>
      <c r="D60" s="285" t="s">
        <v>535</v>
      </c>
      <c r="E60" s="285"/>
      <c r="F60" s="285"/>
      <c r="G60" s="285"/>
      <c r="H60" s="285"/>
      <c r="I60" s="285"/>
      <c r="J60" s="285"/>
      <c r="K60" s="283"/>
    </row>
    <row r="61" ht="15" customHeight="1">
      <c r="B61" s="281"/>
      <c r="C61" s="287"/>
      <c r="D61" s="285" t="s">
        <v>536</v>
      </c>
      <c r="E61" s="285"/>
      <c r="F61" s="285"/>
      <c r="G61" s="285"/>
      <c r="H61" s="285"/>
      <c r="I61" s="285"/>
      <c r="J61" s="285"/>
      <c r="K61" s="283"/>
    </row>
    <row r="62" ht="15" customHeight="1">
      <c r="B62" s="281"/>
      <c r="C62" s="287"/>
      <c r="D62" s="290" t="s">
        <v>537</v>
      </c>
      <c r="E62" s="290"/>
      <c r="F62" s="290"/>
      <c r="G62" s="290"/>
      <c r="H62" s="290"/>
      <c r="I62" s="290"/>
      <c r="J62" s="290"/>
      <c r="K62" s="283"/>
    </row>
    <row r="63" ht="15" customHeight="1">
      <c r="B63" s="281"/>
      <c r="C63" s="287"/>
      <c r="D63" s="285" t="s">
        <v>538</v>
      </c>
      <c r="E63" s="285"/>
      <c r="F63" s="285"/>
      <c r="G63" s="285"/>
      <c r="H63" s="285"/>
      <c r="I63" s="285"/>
      <c r="J63" s="285"/>
      <c r="K63" s="283"/>
    </row>
    <row r="64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ht="15" customHeight="1">
      <c r="B65" s="281"/>
      <c r="C65" s="287"/>
      <c r="D65" s="285" t="s">
        <v>539</v>
      </c>
      <c r="E65" s="285"/>
      <c r="F65" s="285"/>
      <c r="G65" s="285"/>
      <c r="H65" s="285"/>
      <c r="I65" s="285"/>
      <c r="J65" s="285"/>
      <c r="K65" s="283"/>
    </row>
    <row r="66" ht="15" customHeight="1">
      <c r="B66" s="281"/>
      <c r="C66" s="287"/>
      <c r="D66" s="290" t="s">
        <v>540</v>
      </c>
      <c r="E66" s="290"/>
      <c r="F66" s="290"/>
      <c r="G66" s="290"/>
      <c r="H66" s="290"/>
      <c r="I66" s="290"/>
      <c r="J66" s="290"/>
      <c r="K66" s="283"/>
    </row>
    <row r="67" ht="15" customHeight="1">
      <c r="B67" s="281"/>
      <c r="C67" s="287"/>
      <c r="D67" s="285" t="s">
        <v>541</v>
      </c>
      <c r="E67" s="285"/>
      <c r="F67" s="285"/>
      <c r="G67" s="285"/>
      <c r="H67" s="285"/>
      <c r="I67" s="285"/>
      <c r="J67" s="285"/>
      <c r="K67" s="283"/>
    </row>
    <row r="68" ht="15" customHeight="1">
      <c r="B68" s="281"/>
      <c r="C68" s="287"/>
      <c r="D68" s="285" t="s">
        <v>542</v>
      </c>
      <c r="E68" s="285"/>
      <c r="F68" s="285"/>
      <c r="G68" s="285"/>
      <c r="H68" s="285"/>
      <c r="I68" s="285"/>
      <c r="J68" s="285"/>
      <c r="K68" s="283"/>
    </row>
    <row r="69" ht="15" customHeight="1">
      <c r="B69" s="281"/>
      <c r="C69" s="287"/>
      <c r="D69" s="285" t="s">
        <v>543</v>
      </c>
      <c r="E69" s="285"/>
      <c r="F69" s="285"/>
      <c r="G69" s="285"/>
      <c r="H69" s="285"/>
      <c r="I69" s="285"/>
      <c r="J69" s="285"/>
      <c r="K69" s="283"/>
    </row>
    <row r="70" ht="15" customHeight="1">
      <c r="B70" s="281"/>
      <c r="C70" s="287"/>
      <c r="D70" s="285" t="s">
        <v>544</v>
      </c>
      <c r="E70" s="285"/>
      <c r="F70" s="285"/>
      <c r="G70" s="285"/>
      <c r="H70" s="285"/>
      <c r="I70" s="285"/>
      <c r="J70" s="285"/>
      <c r="K70" s="283"/>
    </row>
    <row r="7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ht="45" customHeight="1">
      <c r="B75" s="300"/>
      <c r="C75" s="301" t="s">
        <v>545</v>
      </c>
      <c r="D75" s="301"/>
      <c r="E75" s="301"/>
      <c r="F75" s="301"/>
      <c r="G75" s="301"/>
      <c r="H75" s="301"/>
      <c r="I75" s="301"/>
      <c r="J75" s="301"/>
      <c r="K75" s="302"/>
    </row>
    <row r="76" ht="17.25" customHeight="1">
      <c r="B76" s="300"/>
      <c r="C76" s="303" t="s">
        <v>546</v>
      </c>
      <c r="D76" s="303"/>
      <c r="E76" s="303"/>
      <c r="F76" s="303" t="s">
        <v>547</v>
      </c>
      <c r="G76" s="304"/>
      <c r="H76" s="303" t="s">
        <v>59</v>
      </c>
      <c r="I76" s="303" t="s">
        <v>62</v>
      </c>
      <c r="J76" s="303" t="s">
        <v>548</v>
      </c>
      <c r="K76" s="302"/>
    </row>
    <row r="77" ht="17.25" customHeight="1">
      <c r="B77" s="300"/>
      <c r="C77" s="305" t="s">
        <v>549</v>
      </c>
      <c r="D77" s="305"/>
      <c r="E77" s="305"/>
      <c r="F77" s="306" t="s">
        <v>550</v>
      </c>
      <c r="G77" s="307"/>
      <c r="H77" s="305"/>
      <c r="I77" s="305"/>
      <c r="J77" s="305" t="s">
        <v>551</v>
      </c>
      <c r="K77" s="302"/>
    </row>
    <row r="78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ht="15" customHeight="1">
      <c r="B79" s="300"/>
      <c r="C79" s="288" t="s">
        <v>58</v>
      </c>
      <c r="D79" s="308"/>
      <c r="E79" s="308"/>
      <c r="F79" s="310" t="s">
        <v>552</v>
      </c>
      <c r="G79" s="309"/>
      <c r="H79" s="288" t="s">
        <v>553</v>
      </c>
      <c r="I79" s="288" t="s">
        <v>554</v>
      </c>
      <c r="J79" s="288">
        <v>20</v>
      </c>
      <c r="K79" s="302"/>
    </row>
    <row r="80" ht="15" customHeight="1">
      <c r="B80" s="300"/>
      <c r="C80" s="288" t="s">
        <v>555</v>
      </c>
      <c r="D80" s="288"/>
      <c r="E80" s="288"/>
      <c r="F80" s="310" t="s">
        <v>552</v>
      </c>
      <c r="G80" s="309"/>
      <c r="H80" s="288" t="s">
        <v>556</v>
      </c>
      <c r="I80" s="288" t="s">
        <v>554</v>
      </c>
      <c r="J80" s="288">
        <v>120</v>
      </c>
      <c r="K80" s="302"/>
    </row>
    <row r="81" ht="15" customHeight="1">
      <c r="B81" s="311"/>
      <c r="C81" s="288" t="s">
        <v>557</v>
      </c>
      <c r="D81" s="288"/>
      <c r="E81" s="288"/>
      <c r="F81" s="310" t="s">
        <v>558</v>
      </c>
      <c r="G81" s="309"/>
      <c r="H81" s="288" t="s">
        <v>559</v>
      </c>
      <c r="I81" s="288" t="s">
        <v>554</v>
      </c>
      <c r="J81" s="288">
        <v>50</v>
      </c>
      <c r="K81" s="302"/>
    </row>
    <row r="82" ht="15" customHeight="1">
      <c r="B82" s="311"/>
      <c r="C82" s="288" t="s">
        <v>560</v>
      </c>
      <c r="D82" s="288"/>
      <c r="E82" s="288"/>
      <c r="F82" s="310" t="s">
        <v>552</v>
      </c>
      <c r="G82" s="309"/>
      <c r="H82" s="288" t="s">
        <v>561</v>
      </c>
      <c r="I82" s="288" t="s">
        <v>562</v>
      </c>
      <c r="J82" s="288"/>
      <c r="K82" s="302"/>
    </row>
    <row r="83" ht="15" customHeight="1">
      <c r="B83" s="311"/>
      <c r="C83" s="312" t="s">
        <v>563</v>
      </c>
      <c r="D83" s="312"/>
      <c r="E83" s="312"/>
      <c r="F83" s="313" t="s">
        <v>558</v>
      </c>
      <c r="G83" s="312"/>
      <c r="H83" s="312" t="s">
        <v>564</v>
      </c>
      <c r="I83" s="312" t="s">
        <v>554</v>
      </c>
      <c r="J83" s="312">
        <v>15</v>
      </c>
      <c r="K83" s="302"/>
    </row>
    <row r="84" ht="15" customHeight="1">
      <c r="B84" s="311"/>
      <c r="C84" s="312" t="s">
        <v>565</v>
      </c>
      <c r="D84" s="312"/>
      <c r="E84" s="312"/>
      <c r="F84" s="313" t="s">
        <v>558</v>
      </c>
      <c r="G84" s="312"/>
      <c r="H84" s="312" t="s">
        <v>566</v>
      </c>
      <c r="I84" s="312" t="s">
        <v>554</v>
      </c>
      <c r="J84" s="312">
        <v>15</v>
      </c>
      <c r="K84" s="302"/>
    </row>
    <row r="85" ht="15" customHeight="1">
      <c r="B85" s="311"/>
      <c r="C85" s="312" t="s">
        <v>567</v>
      </c>
      <c r="D85" s="312"/>
      <c r="E85" s="312"/>
      <c r="F85" s="313" t="s">
        <v>558</v>
      </c>
      <c r="G85" s="312"/>
      <c r="H85" s="312" t="s">
        <v>568</v>
      </c>
      <c r="I85" s="312" t="s">
        <v>554</v>
      </c>
      <c r="J85" s="312">
        <v>20</v>
      </c>
      <c r="K85" s="302"/>
    </row>
    <row r="86" ht="15" customHeight="1">
      <c r="B86" s="311"/>
      <c r="C86" s="312" t="s">
        <v>569</v>
      </c>
      <c r="D86" s="312"/>
      <c r="E86" s="312"/>
      <c r="F86" s="313" t="s">
        <v>558</v>
      </c>
      <c r="G86" s="312"/>
      <c r="H86" s="312" t="s">
        <v>570</v>
      </c>
      <c r="I86" s="312" t="s">
        <v>554</v>
      </c>
      <c r="J86" s="312">
        <v>20</v>
      </c>
      <c r="K86" s="302"/>
    </row>
    <row r="87" ht="15" customHeight="1">
      <c r="B87" s="311"/>
      <c r="C87" s="288" t="s">
        <v>571</v>
      </c>
      <c r="D87" s="288"/>
      <c r="E87" s="288"/>
      <c r="F87" s="310" t="s">
        <v>558</v>
      </c>
      <c r="G87" s="309"/>
      <c r="H87" s="288" t="s">
        <v>572</v>
      </c>
      <c r="I87" s="288" t="s">
        <v>554</v>
      </c>
      <c r="J87" s="288">
        <v>50</v>
      </c>
      <c r="K87" s="302"/>
    </row>
    <row r="88" ht="15" customHeight="1">
      <c r="B88" s="311"/>
      <c r="C88" s="288" t="s">
        <v>573</v>
      </c>
      <c r="D88" s="288"/>
      <c r="E88" s="288"/>
      <c r="F88" s="310" t="s">
        <v>558</v>
      </c>
      <c r="G88" s="309"/>
      <c r="H88" s="288" t="s">
        <v>574</v>
      </c>
      <c r="I88" s="288" t="s">
        <v>554</v>
      </c>
      <c r="J88" s="288">
        <v>20</v>
      </c>
      <c r="K88" s="302"/>
    </row>
    <row r="89" ht="15" customHeight="1">
      <c r="B89" s="311"/>
      <c r="C89" s="288" t="s">
        <v>575</v>
      </c>
      <c r="D89" s="288"/>
      <c r="E89" s="288"/>
      <c r="F89" s="310" t="s">
        <v>558</v>
      </c>
      <c r="G89" s="309"/>
      <c r="H89" s="288" t="s">
        <v>576</v>
      </c>
      <c r="I89" s="288" t="s">
        <v>554</v>
      </c>
      <c r="J89" s="288">
        <v>20</v>
      </c>
      <c r="K89" s="302"/>
    </row>
    <row r="90" ht="15" customHeight="1">
      <c r="B90" s="311"/>
      <c r="C90" s="288" t="s">
        <v>577</v>
      </c>
      <c r="D90" s="288"/>
      <c r="E90" s="288"/>
      <c r="F90" s="310" t="s">
        <v>558</v>
      </c>
      <c r="G90" s="309"/>
      <c r="H90" s="288" t="s">
        <v>578</v>
      </c>
      <c r="I90" s="288" t="s">
        <v>554</v>
      </c>
      <c r="J90" s="288">
        <v>50</v>
      </c>
      <c r="K90" s="302"/>
    </row>
    <row r="91" ht="15" customHeight="1">
      <c r="B91" s="311"/>
      <c r="C91" s="288" t="s">
        <v>579</v>
      </c>
      <c r="D91" s="288"/>
      <c r="E91" s="288"/>
      <c r="F91" s="310" t="s">
        <v>558</v>
      </c>
      <c r="G91" s="309"/>
      <c r="H91" s="288" t="s">
        <v>579</v>
      </c>
      <c r="I91" s="288" t="s">
        <v>554</v>
      </c>
      <c r="J91" s="288">
        <v>50</v>
      </c>
      <c r="K91" s="302"/>
    </row>
    <row r="92" ht="15" customHeight="1">
      <c r="B92" s="311"/>
      <c r="C92" s="288" t="s">
        <v>580</v>
      </c>
      <c r="D92" s="288"/>
      <c r="E92" s="288"/>
      <c r="F92" s="310" t="s">
        <v>558</v>
      </c>
      <c r="G92" s="309"/>
      <c r="H92" s="288" t="s">
        <v>581</v>
      </c>
      <c r="I92" s="288" t="s">
        <v>554</v>
      </c>
      <c r="J92" s="288">
        <v>255</v>
      </c>
      <c r="K92" s="302"/>
    </row>
    <row r="93" ht="15" customHeight="1">
      <c r="B93" s="311"/>
      <c r="C93" s="288" t="s">
        <v>582</v>
      </c>
      <c r="D93" s="288"/>
      <c r="E93" s="288"/>
      <c r="F93" s="310" t="s">
        <v>552</v>
      </c>
      <c r="G93" s="309"/>
      <c r="H93" s="288" t="s">
        <v>583</v>
      </c>
      <c r="I93" s="288" t="s">
        <v>584</v>
      </c>
      <c r="J93" s="288"/>
      <c r="K93" s="302"/>
    </row>
    <row r="94" ht="15" customHeight="1">
      <c r="B94" s="311"/>
      <c r="C94" s="288" t="s">
        <v>585</v>
      </c>
      <c r="D94" s="288"/>
      <c r="E94" s="288"/>
      <c r="F94" s="310" t="s">
        <v>552</v>
      </c>
      <c r="G94" s="309"/>
      <c r="H94" s="288" t="s">
        <v>586</v>
      </c>
      <c r="I94" s="288" t="s">
        <v>587</v>
      </c>
      <c r="J94" s="288"/>
      <c r="K94" s="302"/>
    </row>
    <row r="95" ht="15" customHeight="1">
      <c r="B95" s="311"/>
      <c r="C95" s="288" t="s">
        <v>588</v>
      </c>
      <c r="D95" s="288"/>
      <c r="E95" s="288"/>
      <c r="F95" s="310" t="s">
        <v>552</v>
      </c>
      <c r="G95" s="309"/>
      <c r="H95" s="288" t="s">
        <v>588</v>
      </c>
      <c r="I95" s="288" t="s">
        <v>587</v>
      </c>
      <c r="J95" s="288"/>
      <c r="K95" s="302"/>
    </row>
    <row r="96" ht="15" customHeight="1">
      <c r="B96" s="311"/>
      <c r="C96" s="288" t="s">
        <v>43</v>
      </c>
      <c r="D96" s="288"/>
      <c r="E96" s="288"/>
      <c r="F96" s="310" t="s">
        <v>552</v>
      </c>
      <c r="G96" s="309"/>
      <c r="H96" s="288" t="s">
        <v>589</v>
      </c>
      <c r="I96" s="288" t="s">
        <v>587</v>
      </c>
      <c r="J96" s="288"/>
      <c r="K96" s="302"/>
    </row>
    <row r="97" ht="15" customHeight="1">
      <c r="B97" s="311"/>
      <c r="C97" s="288" t="s">
        <v>53</v>
      </c>
      <c r="D97" s="288"/>
      <c r="E97" s="288"/>
      <c r="F97" s="310" t="s">
        <v>552</v>
      </c>
      <c r="G97" s="309"/>
      <c r="H97" s="288" t="s">
        <v>590</v>
      </c>
      <c r="I97" s="288" t="s">
        <v>587</v>
      </c>
      <c r="J97" s="288"/>
      <c r="K97" s="302"/>
    </row>
    <row r="98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ht="45" customHeight="1">
      <c r="B102" s="300"/>
      <c r="C102" s="301" t="s">
        <v>591</v>
      </c>
      <c r="D102" s="301"/>
      <c r="E102" s="301"/>
      <c r="F102" s="301"/>
      <c r="G102" s="301"/>
      <c r="H102" s="301"/>
      <c r="I102" s="301"/>
      <c r="J102" s="301"/>
      <c r="K102" s="302"/>
    </row>
    <row r="103" ht="17.25" customHeight="1">
      <c r="B103" s="300"/>
      <c r="C103" s="303" t="s">
        <v>546</v>
      </c>
      <c r="D103" s="303"/>
      <c r="E103" s="303"/>
      <c r="F103" s="303" t="s">
        <v>547</v>
      </c>
      <c r="G103" s="304"/>
      <c r="H103" s="303" t="s">
        <v>59</v>
      </c>
      <c r="I103" s="303" t="s">
        <v>62</v>
      </c>
      <c r="J103" s="303" t="s">
        <v>548</v>
      </c>
      <c r="K103" s="302"/>
    </row>
    <row r="104" ht="17.25" customHeight="1">
      <c r="B104" s="300"/>
      <c r="C104" s="305" t="s">
        <v>549</v>
      </c>
      <c r="D104" s="305"/>
      <c r="E104" s="305"/>
      <c r="F104" s="306" t="s">
        <v>550</v>
      </c>
      <c r="G104" s="307"/>
      <c r="H104" s="305"/>
      <c r="I104" s="305"/>
      <c r="J104" s="305" t="s">
        <v>551</v>
      </c>
      <c r="K104" s="302"/>
    </row>
    <row r="105" ht="5.25" customHeight="1">
      <c r="B105" s="300"/>
      <c r="C105" s="303"/>
      <c r="D105" s="303"/>
      <c r="E105" s="303"/>
      <c r="F105" s="303"/>
      <c r="G105" s="319"/>
      <c r="H105" s="303"/>
      <c r="I105" s="303"/>
      <c r="J105" s="303"/>
      <c r="K105" s="302"/>
    </row>
    <row r="106" ht="15" customHeight="1">
      <c r="B106" s="300"/>
      <c r="C106" s="288" t="s">
        <v>58</v>
      </c>
      <c r="D106" s="308"/>
      <c r="E106" s="308"/>
      <c r="F106" s="310" t="s">
        <v>552</v>
      </c>
      <c r="G106" s="319"/>
      <c r="H106" s="288" t="s">
        <v>592</v>
      </c>
      <c r="I106" s="288" t="s">
        <v>554</v>
      </c>
      <c r="J106" s="288">
        <v>20</v>
      </c>
      <c r="K106" s="302"/>
    </row>
    <row r="107" ht="15" customHeight="1">
      <c r="B107" s="300"/>
      <c r="C107" s="288" t="s">
        <v>555</v>
      </c>
      <c r="D107" s="288"/>
      <c r="E107" s="288"/>
      <c r="F107" s="310" t="s">
        <v>552</v>
      </c>
      <c r="G107" s="288"/>
      <c r="H107" s="288" t="s">
        <v>592</v>
      </c>
      <c r="I107" s="288" t="s">
        <v>554</v>
      </c>
      <c r="J107" s="288">
        <v>120</v>
      </c>
      <c r="K107" s="302"/>
    </row>
    <row r="108" ht="15" customHeight="1">
      <c r="B108" s="311"/>
      <c r="C108" s="288" t="s">
        <v>557</v>
      </c>
      <c r="D108" s="288"/>
      <c r="E108" s="288"/>
      <c r="F108" s="310" t="s">
        <v>558</v>
      </c>
      <c r="G108" s="288"/>
      <c r="H108" s="288" t="s">
        <v>592</v>
      </c>
      <c r="I108" s="288" t="s">
        <v>554</v>
      </c>
      <c r="J108" s="288">
        <v>50</v>
      </c>
      <c r="K108" s="302"/>
    </row>
    <row r="109" ht="15" customHeight="1">
      <c r="B109" s="311"/>
      <c r="C109" s="288" t="s">
        <v>560</v>
      </c>
      <c r="D109" s="288"/>
      <c r="E109" s="288"/>
      <c r="F109" s="310" t="s">
        <v>552</v>
      </c>
      <c r="G109" s="288"/>
      <c r="H109" s="288" t="s">
        <v>592</v>
      </c>
      <c r="I109" s="288" t="s">
        <v>562</v>
      </c>
      <c r="J109" s="288"/>
      <c r="K109" s="302"/>
    </row>
    <row r="110" ht="15" customHeight="1">
      <c r="B110" s="311"/>
      <c r="C110" s="288" t="s">
        <v>571</v>
      </c>
      <c r="D110" s="288"/>
      <c r="E110" s="288"/>
      <c r="F110" s="310" t="s">
        <v>558</v>
      </c>
      <c r="G110" s="288"/>
      <c r="H110" s="288" t="s">
        <v>592</v>
      </c>
      <c r="I110" s="288" t="s">
        <v>554</v>
      </c>
      <c r="J110" s="288">
        <v>50</v>
      </c>
      <c r="K110" s="302"/>
    </row>
    <row r="111" ht="15" customHeight="1">
      <c r="B111" s="311"/>
      <c r="C111" s="288" t="s">
        <v>579</v>
      </c>
      <c r="D111" s="288"/>
      <c r="E111" s="288"/>
      <c r="F111" s="310" t="s">
        <v>558</v>
      </c>
      <c r="G111" s="288"/>
      <c r="H111" s="288" t="s">
        <v>592</v>
      </c>
      <c r="I111" s="288" t="s">
        <v>554</v>
      </c>
      <c r="J111" s="288">
        <v>50</v>
      </c>
      <c r="K111" s="302"/>
    </row>
    <row r="112" ht="15" customHeight="1">
      <c r="B112" s="311"/>
      <c r="C112" s="288" t="s">
        <v>577</v>
      </c>
      <c r="D112" s="288"/>
      <c r="E112" s="288"/>
      <c r="F112" s="310" t="s">
        <v>558</v>
      </c>
      <c r="G112" s="288"/>
      <c r="H112" s="288" t="s">
        <v>592</v>
      </c>
      <c r="I112" s="288" t="s">
        <v>554</v>
      </c>
      <c r="J112" s="288">
        <v>50</v>
      </c>
      <c r="K112" s="302"/>
    </row>
    <row r="113" ht="15" customHeight="1">
      <c r="B113" s="311"/>
      <c r="C113" s="288" t="s">
        <v>58</v>
      </c>
      <c r="D113" s="288"/>
      <c r="E113" s="288"/>
      <c r="F113" s="310" t="s">
        <v>552</v>
      </c>
      <c r="G113" s="288"/>
      <c r="H113" s="288" t="s">
        <v>593</v>
      </c>
      <c r="I113" s="288" t="s">
        <v>554</v>
      </c>
      <c r="J113" s="288">
        <v>20</v>
      </c>
      <c r="K113" s="302"/>
    </row>
    <row r="114" ht="15" customHeight="1">
      <c r="B114" s="311"/>
      <c r="C114" s="288" t="s">
        <v>594</v>
      </c>
      <c r="D114" s="288"/>
      <c r="E114" s="288"/>
      <c r="F114" s="310" t="s">
        <v>552</v>
      </c>
      <c r="G114" s="288"/>
      <c r="H114" s="288" t="s">
        <v>595</v>
      </c>
      <c r="I114" s="288" t="s">
        <v>554</v>
      </c>
      <c r="J114" s="288">
        <v>120</v>
      </c>
      <c r="K114" s="302"/>
    </row>
    <row r="115" ht="15" customHeight="1">
      <c r="B115" s="311"/>
      <c r="C115" s="288" t="s">
        <v>43</v>
      </c>
      <c r="D115" s="288"/>
      <c r="E115" s="288"/>
      <c r="F115" s="310" t="s">
        <v>552</v>
      </c>
      <c r="G115" s="288"/>
      <c r="H115" s="288" t="s">
        <v>596</v>
      </c>
      <c r="I115" s="288" t="s">
        <v>587</v>
      </c>
      <c r="J115" s="288"/>
      <c r="K115" s="302"/>
    </row>
    <row r="116" ht="15" customHeight="1">
      <c r="B116" s="311"/>
      <c r="C116" s="288" t="s">
        <v>53</v>
      </c>
      <c r="D116" s="288"/>
      <c r="E116" s="288"/>
      <c r="F116" s="310" t="s">
        <v>552</v>
      </c>
      <c r="G116" s="288"/>
      <c r="H116" s="288" t="s">
        <v>597</v>
      </c>
      <c r="I116" s="288" t="s">
        <v>587</v>
      </c>
      <c r="J116" s="288"/>
      <c r="K116" s="302"/>
    </row>
    <row r="117" ht="15" customHeight="1">
      <c r="B117" s="311"/>
      <c r="C117" s="288" t="s">
        <v>62</v>
      </c>
      <c r="D117" s="288"/>
      <c r="E117" s="288"/>
      <c r="F117" s="310" t="s">
        <v>552</v>
      </c>
      <c r="G117" s="288"/>
      <c r="H117" s="288" t="s">
        <v>598</v>
      </c>
      <c r="I117" s="288" t="s">
        <v>599</v>
      </c>
      <c r="J117" s="288"/>
      <c r="K117" s="302"/>
    </row>
    <row r="118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ht="18.75" customHeight="1">
      <c r="B119" s="321"/>
      <c r="C119" s="285"/>
      <c r="D119" s="285"/>
      <c r="E119" s="285"/>
      <c r="F119" s="322"/>
      <c r="G119" s="285"/>
      <c r="H119" s="285"/>
      <c r="I119" s="285"/>
      <c r="J119" s="285"/>
      <c r="K119" s="321"/>
    </row>
    <row r="120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ht="45" customHeight="1">
      <c r="B122" s="326"/>
      <c r="C122" s="279" t="s">
        <v>600</v>
      </c>
      <c r="D122" s="279"/>
      <c r="E122" s="279"/>
      <c r="F122" s="279"/>
      <c r="G122" s="279"/>
      <c r="H122" s="279"/>
      <c r="I122" s="279"/>
      <c r="J122" s="279"/>
      <c r="K122" s="327"/>
    </row>
    <row r="123" ht="17.25" customHeight="1">
      <c r="B123" s="328"/>
      <c r="C123" s="303" t="s">
        <v>546</v>
      </c>
      <c r="D123" s="303"/>
      <c r="E123" s="303"/>
      <c r="F123" s="303" t="s">
        <v>547</v>
      </c>
      <c r="G123" s="304"/>
      <c r="H123" s="303" t="s">
        <v>59</v>
      </c>
      <c r="I123" s="303" t="s">
        <v>62</v>
      </c>
      <c r="J123" s="303" t="s">
        <v>548</v>
      </c>
      <c r="K123" s="329"/>
    </row>
    <row r="124" ht="17.25" customHeight="1">
      <c r="B124" s="328"/>
      <c r="C124" s="305" t="s">
        <v>549</v>
      </c>
      <c r="D124" s="305"/>
      <c r="E124" s="305"/>
      <c r="F124" s="306" t="s">
        <v>550</v>
      </c>
      <c r="G124" s="307"/>
      <c r="H124" s="305"/>
      <c r="I124" s="305"/>
      <c r="J124" s="305" t="s">
        <v>551</v>
      </c>
      <c r="K124" s="329"/>
    </row>
    <row r="125" ht="5.25" customHeight="1">
      <c r="B125" s="330"/>
      <c r="C125" s="308"/>
      <c r="D125" s="308"/>
      <c r="E125" s="308"/>
      <c r="F125" s="308"/>
      <c r="G125" s="288"/>
      <c r="H125" s="308"/>
      <c r="I125" s="308"/>
      <c r="J125" s="308"/>
      <c r="K125" s="331"/>
    </row>
    <row r="126" ht="15" customHeight="1">
      <c r="B126" s="330"/>
      <c r="C126" s="288" t="s">
        <v>555</v>
      </c>
      <c r="D126" s="308"/>
      <c r="E126" s="308"/>
      <c r="F126" s="310" t="s">
        <v>552</v>
      </c>
      <c r="G126" s="288"/>
      <c r="H126" s="288" t="s">
        <v>592</v>
      </c>
      <c r="I126" s="288" t="s">
        <v>554</v>
      </c>
      <c r="J126" s="288">
        <v>120</v>
      </c>
      <c r="K126" s="332"/>
    </row>
    <row r="127" ht="15" customHeight="1">
      <c r="B127" s="330"/>
      <c r="C127" s="288" t="s">
        <v>601</v>
      </c>
      <c r="D127" s="288"/>
      <c r="E127" s="288"/>
      <c r="F127" s="310" t="s">
        <v>552</v>
      </c>
      <c r="G127" s="288"/>
      <c r="H127" s="288" t="s">
        <v>602</v>
      </c>
      <c r="I127" s="288" t="s">
        <v>554</v>
      </c>
      <c r="J127" s="288" t="s">
        <v>603</v>
      </c>
      <c r="K127" s="332"/>
    </row>
    <row r="128" ht="15" customHeight="1">
      <c r="B128" s="330"/>
      <c r="C128" s="288" t="s">
        <v>500</v>
      </c>
      <c r="D128" s="288"/>
      <c r="E128" s="288"/>
      <c r="F128" s="310" t="s">
        <v>552</v>
      </c>
      <c r="G128" s="288"/>
      <c r="H128" s="288" t="s">
        <v>604</v>
      </c>
      <c r="I128" s="288" t="s">
        <v>554</v>
      </c>
      <c r="J128" s="288" t="s">
        <v>603</v>
      </c>
      <c r="K128" s="332"/>
    </row>
    <row r="129" ht="15" customHeight="1">
      <c r="B129" s="330"/>
      <c r="C129" s="288" t="s">
        <v>563</v>
      </c>
      <c r="D129" s="288"/>
      <c r="E129" s="288"/>
      <c r="F129" s="310" t="s">
        <v>558</v>
      </c>
      <c r="G129" s="288"/>
      <c r="H129" s="288" t="s">
        <v>564</v>
      </c>
      <c r="I129" s="288" t="s">
        <v>554</v>
      </c>
      <c r="J129" s="288">
        <v>15</v>
      </c>
      <c r="K129" s="332"/>
    </row>
    <row r="130" ht="15" customHeight="1">
      <c r="B130" s="330"/>
      <c r="C130" s="312" t="s">
        <v>565</v>
      </c>
      <c r="D130" s="312"/>
      <c r="E130" s="312"/>
      <c r="F130" s="313" t="s">
        <v>558</v>
      </c>
      <c r="G130" s="312"/>
      <c r="H130" s="312" t="s">
        <v>566</v>
      </c>
      <c r="I130" s="312" t="s">
        <v>554</v>
      </c>
      <c r="J130" s="312">
        <v>15</v>
      </c>
      <c r="K130" s="332"/>
    </row>
    <row r="131" ht="15" customHeight="1">
      <c r="B131" s="330"/>
      <c r="C131" s="312" t="s">
        <v>567</v>
      </c>
      <c r="D131" s="312"/>
      <c r="E131" s="312"/>
      <c r="F131" s="313" t="s">
        <v>558</v>
      </c>
      <c r="G131" s="312"/>
      <c r="H131" s="312" t="s">
        <v>568</v>
      </c>
      <c r="I131" s="312" t="s">
        <v>554</v>
      </c>
      <c r="J131" s="312">
        <v>20</v>
      </c>
      <c r="K131" s="332"/>
    </row>
    <row r="132" ht="15" customHeight="1">
      <c r="B132" s="330"/>
      <c r="C132" s="312" t="s">
        <v>569</v>
      </c>
      <c r="D132" s="312"/>
      <c r="E132" s="312"/>
      <c r="F132" s="313" t="s">
        <v>558</v>
      </c>
      <c r="G132" s="312"/>
      <c r="H132" s="312" t="s">
        <v>570</v>
      </c>
      <c r="I132" s="312" t="s">
        <v>554</v>
      </c>
      <c r="J132" s="312">
        <v>20</v>
      </c>
      <c r="K132" s="332"/>
    </row>
    <row r="133" ht="15" customHeight="1">
      <c r="B133" s="330"/>
      <c r="C133" s="288" t="s">
        <v>557</v>
      </c>
      <c r="D133" s="288"/>
      <c r="E133" s="288"/>
      <c r="F133" s="310" t="s">
        <v>558</v>
      </c>
      <c r="G133" s="288"/>
      <c r="H133" s="288" t="s">
        <v>592</v>
      </c>
      <c r="I133" s="288" t="s">
        <v>554</v>
      </c>
      <c r="J133" s="288">
        <v>50</v>
      </c>
      <c r="K133" s="332"/>
    </row>
    <row r="134" ht="15" customHeight="1">
      <c r="B134" s="330"/>
      <c r="C134" s="288" t="s">
        <v>571</v>
      </c>
      <c r="D134" s="288"/>
      <c r="E134" s="288"/>
      <c r="F134" s="310" t="s">
        <v>558</v>
      </c>
      <c r="G134" s="288"/>
      <c r="H134" s="288" t="s">
        <v>592</v>
      </c>
      <c r="I134" s="288" t="s">
        <v>554</v>
      </c>
      <c r="J134" s="288">
        <v>50</v>
      </c>
      <c r="K134" s="332"/>
    </row>
    <row r="135" ht="15" customHeight="1">
      <c r="B135" s="330"/>
      <c r="C135" s="288" t="s">
        <v>577</v>
      </c>
      <c r="D135" s="288"/>
      <c r="E135" s="288"/>
      <c r="F135" s="310" t="s">
        <v>558</v>
      </c>
      <c r="G135" s="288"/>
      <c r="H135" s="288" t="s">
        <v>592</v>
      </c>
      <c r="I135" s="288" t="s">
        <v>554</v>
      </c>
      <c r="J135" s="288">
        <v>50</v>
      </c>
      <c r="K135" s="332"/>
    </row>
    <row r="136" ht="15" customHeight="1">
      <c r="B136" s="330"/>
      <c r="C136" s="288" t="s">
        <v>579</v>
      </c>
      <c r="D136" s="288"/>
      <c r="E136" s="288"/>
      <c r="F136" s="310" t="s">
        <v>558</v>
      </c>
      <c r="G136" s="288"/>
      <c r="H136" s="288" t="s">
        <v>592</v>
      </c>
      <c r="I136" s="288" t="s">
        <v>554</v>
      </c>
      <c r="J136" s="288">
        <v>50</v>
      </c>
      <c r="K136" s="332"/>
    </row>
    <row r="137" ht="15" customHeight="1">
      <c r="B137" s="330"/>
      <c r="C137" s="288" t="s">
        <v>580</v>
      </c>
      <c r="D137" s="288"/>
      <c r="E137" s="288"/>
      <c r="F137" s="310" t="s">
        <v>558</v>
      </c>
      <c r="G137" s="288"/>
      <c r="H137" s="288" t="s">
        <v>605</v>
      </c>
      <c r="I137" s="288" t="s">
        <v>554</v>
      </c>
      <c r="J137" s="288">
        <v>255</v>
      </c>
      <c r="K137" s="332"/>
    </row>
    <row r="138" ht="15" customHeight="1">
      <c r="B138" s="330"/>
      <c r="C138" s="288" t="s">
        <v>582</v>
      </c>
      <c r="D138" s="288"/>
      <c r="E138" s="288"/>
      <c r="F138" s="310" t="s">
        <v>552</v>
      </c>
      <c r="G138" s="288"/>
      <c r="H138" s="288" t="s">
        <v>606</v>
      </c>
      <c r="I138" s="288" t="s">
        <v>584</v>
      </c>
      <c r="J138" s="288"/>
      <c r="K138" s="332"/>
    </row>
    <row r="139" ht="15" customHeight="1">
      <c r="B139" s="330"/>
      <c r="C139" s="288" t="s">
        <v>585</v>
      </c>
      <c r="D139" s="288"/>
      <c r="E139" s="288"/>
      <c r="F139" s="310" t="s">
        <v>552</v>
      </c>
      <c r="G139" s="288"/>
      <c r="H139" s="288" t="s">
        <v>607</v>
      </c>
      <c r="I139" s="288" t="s">
        <v>587</v>
      </c>
      <c r="J139" s="288"/>
      <c r="K139" s="332"/>
    </row>
    <row r="140" ht="15" customHeight="1">
      <c r="B140" s="330"/>
      <c r="C140" s="288" t="s">
        <v>588</v>
      </c>
      <c r="D140" s="288"/>
      <c r="E140" s="288"/>
      <c r="F140" s="310" t="s">
        <v>552</v>
      </c>
      <c r="G140" s="288"/>
      <c r="H140" s="288" t="s">
        <v>588</v>
      </c>
      <c r="I140" s="288" t="s">
        <v>587</v>
      </c>
      <c r="J140" s="288"/>
      <c r="K140" s="332"/>
    </row>
    <row r="141" ht="15" customHeight="1">
      <c r="B141" s="330"/>
      <c r="C141" s="288" t="s">
        <v>43</v>
      </c>
      <c r="D141" s="288"/>
      <c r="E141" s="288"/>
      <c r="F141" s="310" t="s">
        <v>552</v>
      </c>
      <c r="G141" s="288"/>
      <c r="H141" s="288" t="s">
        <v>608</v>
      </c>
      <c r="I141" s="288" t="s">
        <v>587</v>
      </c>
      <c r="J141" s="288"/>
      <c r="K141" s="332"/>
    </row>
    <row r="142" ht="15" customHeight="1">
      <c r="B142" s="330"/>
      <c r="C142" s="288" t="s">
        <v>609</v>
      </c>
      <c r="D142" s="288"/>
      <c r="E142" s="288"/>
      <c r="F142" s="310" t="s">
        <v>552</v>
      </c>
      <c r="G142" s="288"/>
      <c r="H142" s="288" t="s">
        <v>610</v>
      </c>
      <c r="I142" s="288" t="s">
        <v>587</v>
      </c>
      <c r="J142" s="288"/>
      <c r="K142" s="332"/>
    </row>
    <row r="143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ht="18.75" customHeight="1">
      <c r="B144" s="285"/>
      <c r="C144" s="285"/>
      <c r="D144" s="285"/>
      <c r="E144" s="285"/>
      <c r="F144" s="322"/>
      <c r="G144" s="285"/>
      <c r="H144" s="285"/>
      <c r="I144" s="285"/>
      <c r="J144" s="285"/>
      <c r="K144" s="285"/>
    </row>
    <row r="145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ht="45" customHeight="1">
      <c r="B147" s="300"/>
      <c r="C147" s="301" t="s">
        <v>611</v>
      </c>
      <c r="D147" s="301"/>
      <c r="E147" s="301"/>
      <c r="F147" s="301"/>
      <c r="G147" s="301"/>
      <c r="H147" s="301"/>
      <c r="I147" s="301"/>
      <c r="J147" s="301"/>
      <c r="K147" s="302"/>
    </row>
    <row r="148" ht="17.25" customHeight="1">
      <c r="B148" s="300"/>
      <c r="C148" s="303" t="s">
        <v>546</v>
      </c>
      <c r="D148" s="303"/>
      <c r="E148" s="303"/>
      <c r="F148" s="303" t="s">
        <v>547</v>
      </c>
      <c r="G148" s="304"/>
      <c r="H148" s="303" t="s">
        <v>59</v>
      </c>
      <c r="I148" s="303" t="s">
        <v>62</v>
      </c>
      <c r="J148" s="303" t="s">
        <v>548</v>
      </c>
      <c r="K148" s="302"/>
    </row>
    <row r="149" ht="17.25" customHeight="1">
      <c r="B149" s="300"/>
      <c r="C149" s="305" t="s">
        <v>549</v>
      </c>
      <c r="D149" s="305"/>
      <c r="E149" s="305"/>
      <c r="F149" s="306" t="s">
        <v>550</v>
      </c>
      <c r="G149" s="307"/>
      <c r="H149" s="305"/>
      <c r="I149" s="305"/>
      <c r="J149" s="305" t="s">
        <v>551</v>
      </c>
      <c r="K149" s="302"/>
    </row>
    <row r="150" ht="5.25" customHeight="1">
      <c r="B150" s="311"/>
      <c r="C150" s="308"/>
      <c r="D150" s="308"/>
      <c r="E150" s="308"/>
      <c r="F150" s="308"/>
      <c r="G150" s="309"/>
      <c r="H150" s="308"/>
      <c r="I150" s="308"/>
      <c r="J150" s="308"/>
      <c r="K150" s="332"/>
    </row>
    <row r="151" ht="15" customHeight="1">
      <c r="B151" s="311"/>
      <c r="C151" s="336" t="s">
        <v>555</v>
      </c>
      <c r="D151" s="288"/>
      <c r="E151" s="288"/>
      <c r="F151" s="337" t="s">
        <v>552</v>
      </c>
      <c r="G151" s="288"/>
      <c r="H151" s="336" t="s">
        <v>592</v>
      </c>
      <c r="I151" s="336" t="s">
        <v>554</v>
      </c>
      <c r="J151" s="336">
        <v>120</v>
      </c>
      <c r="K151" s="332"/>
    </row>
    <row r="152" ht="15" customHeight="1">
      <c r="B152" s="311"/>
      <c r="C152" s="336" t="s">
        <v>601</v>
      </c>
      <c r="D152" s="288"/>
      <c r="E152" s="288"/>
      <c r="F152" s="337" t="s">
        <v>552</v>
      </c>
      <c r="G152" s="288"/>
      <c r="H152" s="336" t="s">
        <v>612</v>
      </c>
      <c r="I152" s="336" t="s">
        <v>554</v>
      </c>
      <c r="J152" s="336" t="s">
        <v>603</v>
      </c>
      <c r="K152" s="332"/>
    </row>
    <row r="153" ht="15" customHeight="1">
      <c r="B153" s="311"/>
      <c r="C153" s="336" t="s">
        <v>500</v>
      </c>
      <c r="D153" s="288"/>
      <c r="E153" s="288"/>
      <c r="F153" s="337" t="s">
        <v>552</v>
      </c>
      <c r="G153" s="288"/>
      <c r="H153" s="336" t="s">
        <v>613</v>
      </c>
      <c r="I153" s="336" t="s">
        <v>554</v>
      </c>
      <c r="J153" s="336" t="s">
        <v>603</v>
      </c>
      <c r="K153" s="332"/>
    </row>
    <row r="154" ht="15" customHeight="1">
      <c r="B154" s="311"/>
      <c r="C154" s="336" t="s">
        <v>557</v>
      </c>
      <c r="D154" s="288"/>
      <c r="E154" s="288"/>
      <c r="F154" s="337" t="s">
        <v>558</v>
      </c>
      <c r="G154" s="288"/>
      <c r="H154" s="336" t="s">
        <v>592</v>
      </c>
      <c r="I154" s="336" t="s">
        <v>554</v>
      </c>
      <c r="J154" s="336">
        <v>50</v>
      </c>
      <c r="K154" s="332"/>
    </row>
    <row r="155" ht="15" customHeight="1">
      <c r="B155" s="311"/>
      <c r="C155" s="336" t="s">
        <v>560</v>
      </c>
      <c r="D155" s="288"/>
      <c r="E155" s="288"/>
      <c r="F155" s="337" t="s">
        <v>552</v>
      </c>
      <c r="G155" s="288"/>
      <c r="H155" s="336" t="s">
        <v>592</v>
      </c>
      <c r="I155" s="336" t="s">
        <v>562</v>
      </c>
      <c r="J155" s="336"/>
      <c r="K155" s="332"/>
    </row>
    <row r="156" ht="15" customHeight="1">
      <c r="B156" s="311"/>
      <c r="C156" s="336" t="s">
        <v>571</v>
      </c>
      <c r="D156" s="288"/>
      <c r="E156" s="288"/>
      <c r="F156" s="337" t="s">
        <v>558</v>
      </c>
      <c r="G156" s="288"/>
      <c r="H156" s="336" t="s">
        <v>592</v>
      </c>
      <c r="I156" s="336" t="s">
        <v>554</v>
      </c>
      <c r="J156" s="336">
        <v>50</v>
      </c>
      <c r="K156" s="332"/>
    </row>
    <row r="157" ht="15" customHeight="1">
      <c r="B157" s="311"/>
      <c r="C157" s="336" t="s">
        <v>579</v>
      </c>
      <c r="D157" s="288"/>
      <c r="E157" s="288"/>
      <c r="F157" s="337" t="s">
        <v>558</v>
      </c>
      <c r="G157" s="288"/>
      <c r="H157" s="336" t="s">
        <v>592</v>
      </c>
      <c r="I157" s="336" t="s">
        <v>554</v>
      </c>
      <c r="J157" s="336">
        <v>50</v>
      </c>
      <c r="K157" s="332"/>
    </row>
    <row r="158" ht="15" customHeight="1">
      <c r="B158" s="311"/>
      <c r="C158" s="336" t="s">
        <v>577</v>
      </c>
      <c r="D158" s="288"/>
      <c r="E158" s="288"/>
      <c r="F158" s="337" t="s">
        <v>558</v>
      </c>
      <c r="G158" s="288"/>
      <c r="H158" s="336" t="s">
        <v>592</v>
      </c>
      <c r="I158" s="336" t="s">
        <v>554</v>
      </c>
      <c r="J158" s="336">
        <v>50</v>
      </c>
      <c r="K158" s="332"/>
    </row>
    <row r="159" ht="15" customHeight="1">
      <c r="B159" s="311"/>
      <c r="C159" s="336" t="s">
        <v>95</v>
      </c>
      <c r="D159" s="288"/>
      <c r="E159" s="288"/>
      <c r="F159" s="337" t="s">
        <v>552</v>
      </c>
      <c r="G159" s="288"/>
      <c r="H159" s="336" t="s">
        <v>614</v>
      </c>
      <c r="I159" s="336" t="s">
        <v>554</v>
      </c>
      <c r="J159" s="336" t="s">
        <v>615</v>
      </c>
      <c r="K159" s="332"/>
    </row>
    <row r="160" ht="15" customHeight="1">
      <c r="B160" s="311"/>
      <c r="C160" s="336" t="s">
        <v>616</v>
      </c>
      <c r="D160" s="288"/>
      <c r="E160" s="288"/>
      <c r="F160" s="337" t="s">
        <v>552</v>
      </c>
      <c r="G160" s="288"/>
      <c r="H160" s="336" t="s">
        <v>617</v>
      </c>
      <c r="I160" s="336" t="s">
        <v>587</v>
      </c>
      <c r="J160" s="336"/>
      <c r="K160" s="332"/>
    </row>
    <row r="161" ht="15" customHeight="1">
      <c r="B161" s="338"/>
      <c r="C161" s="320"/>
      <c r="D161" s="320"/>
      <c r="E161" s="320"/>
      <c r="F161" s="320"/>
      <c r="G161" s="320"/>
      <c r="H161" s="320"/>
      <c r="I161" s="320"/>
      <c r="J161" s="320"/>
      <c r="K161" s="339"/>
    </row>
    <row r="162" ht="18.75" customHeight="1">
      <c r="B162" s="285"/>
      <c r="C162" s="288"/>
      <c r="D162" s="288"/>
      <c r="E162" s="288"/>
      <c r="F162" s="310"/>
      <c r="G162" s="288"/>
      <c r="H162" s="288"/>
      <c r="I162" s="288"/>
      <c r="J162" s="288"/>
      <c r="K162" s="285"/>
    </row>
    <row r="163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ht="45" customHeight="1">
      <c r="B165" s="278"/>
      <c r="C165" s="279" t="s">
        <v>618</v>
      </c>
      <c r="D165" s="279"/>
      <c r="E165" s="279"/>
      <c r="F165" s="279"/>
      <c r="G165" s="279"/>
      <c r="H165" s="279"/>
      <c r="I165" s="279"/>
      <c r="J165" s="279"/>
      <c r="K165" s="280"/>
    </row>
    <row r="166" ht="17.25" customHeight="1">
      <c r="B166" s="278"/>
      <c r="C166" s="303" t="s">
        <v>546</v>
      </c>
      <c r="D166" s="303"/>
      <c r="E166" s="303"/>
      <c r="F166" s="303" t="s">
        <v>547</v>
      </c>
      <c r="G166" s="340"/>
      <c r="H166" s="341" t="s">
        <v>59</v>
      </c>
      <c r="I166" s="341" t="s">
        <v>62</v>
      </c>
      <c r="J166" s="303" t="s">
        <v>548</v>
      </c>
      <c r="K166" s="280"/>
    </row>
    <row r="167" ht="17.25" customHeight="1">
      <c r="B167" s="281"/>
      <c r="C167" s="305" t="s">
        <v>549</v>
      </c>
      <c r="D167" s="305"/>
      <c r="E167" s="305"/>
      <c r="F167" s="306" t="s">
        <v>550</v>
      </c>
      <c r="G167" s="342"/>
      <c r="H167" s="343"/>
      <c r="I167" s="343"/>
      <c r="J167" s="305" t="s">
        <v>551</v>
      </c>
      <c r="K167" s="283"/>
    </row>
    <row r="168" ht="5.25" customHeight="1">
      <c r="B168" s="311"/>
      <c r="C168" s="308"/>
      <c r="D168" s="308"/>
      <c r="E168" s="308"/>
      <c r="F168" s="308"/>
      <c r="G168" s="309"/>
      <c r="H168" s="308"/>
      <c r="I168" s="308"/>
      <c r="J168" s="308"/>
      <c r="K168" s="332"/>
    </row>
    <row r="169" ht="15" customHeight="1">
      <c r="B169" s="311"/>
      <c r="C169" s="288" t="s">
        <v>555</v>
      </c>
      <c r="D169" s="288"/>
      <c r="E169" s="288"/>
      <c r="F169" s="310" t="s">
        <v>552</v>
      </c>
      <c r="G169" s="288"/>
      <c r="H169" s="288" t="s">
        <v>592</v>
      </c>
      <c r="I169" s="288" t="s">
        <v>554</v>
      </c>
      <c r="J169" s="288">
        <v>120</v>
      </c>
      <c r="K169" s="332"/>
    </row>
    <row r="170" ht="15" customHeight="1">
      <c r="B170" s="311"/>
      <c r="C170" s="288" t="s">
        <v>601</v>
      </c>
      <c r="D170" s="288"/>
      <c r="E170" s="288"/>
      <c r="F170" s="310" t="s">
        <v>552</v>
      </c>
      <c r="G170" s="288"/>
      <c r="H170" s="288" t="s">
        <v>602</v>
      </c>
      <c r="I170" s="288" t="s">
        <v>554</v>
      </c>
      <c r="J170" s="288" t="s">
        <v>603</v>
      </c>
      <c r="K170" s="332"/>
    </row>
    <row r="171" ht="15" customHeight="1">
      <c r="B171" s="311"/>
      <c r="C171" s="288" t="s">
        <v>500</v>
      </c>
      <c r="D171" s="288"/>
      <c r="E171" s="288"/>
      <c r="F171" s="310" t="s">
        <v>552</v>
      </c>
      <c r="G171" s="288"/>
      <c r="H171" s="288" t="s">
        <v>619</v>
      </c>
      <c r="I171" s="288" t="s">
        <v>554</v>
      </c>
      <c r="J171" s="288" t="s">
        <v>603</v>
      </c>
      <c r="K171" s="332"/>
    </row>
    <row r="172" ht="15" customHeight="1">
      <c r="B172" s="311"/>
      <c r="C172" s="288" t="s">
        <v>557</v>
      </c>
      <c r="D172" s="288"/>
      <c r="E172" s="288"/>
      <c r="F172" s="310" t="s">
        <v>558</v>
      </c>
      <c r="G172" s="288"/>
      <c r="H172" s="288" t="s">
        <v>619</v>
      </c>
      <c r="I172" s="288" t="s">
        <v>554</v>
      </c>
      <c r="J172" s="288">
        <v>50</v>
      </c>
      <c r="K172" s="332"/>
    </row>
    <row r="173" ht="15" customHeight="1">
      <c r="B173" s="311"/>
      <c r="C173" s="288" t="s">
        <v>560</v>
      </c>
      <c r="D173" s="288"/>
      <c r="E173" s="288"/>
      <c r="F173" s="310" t="s">
        <v>552</v>
      </c>
      <c r="G173" s="288"/>
      <c r="H173" s="288" t="s">
        <v>619</v>
      </c>
      <c r="I173" s="288" t="s">
        <v>562</v>
      </c>
      <c r="J173" s="288"/>
      <c r="K173" s="332"/>
    </row>
    <row r="174" ht="15" customHeight="1">
      <c r="B174" s="311"/>
      <c r="C174" s="288" t="s">
        <v>571</v>
      </c>
      <c r="D174" s="288"/>
      <c r="E174" s="288"/>
      <c r="F174" s="310" t="s">
        <v>558</v>
      </c>
      <c r="G174" s="288"/>
      <c r="H174" s="288" t="s">
        <v>619</v>
      </c>
      <c r="I174" s="288" t="s">
        <v>554</v>
      </c>
      <c r="J174" s="288">
        <v>50</v>
      </c>
      <c r="K174" s="332"/>
    </row>
    <row r="175" ht="15" customHeight="1">
      <c r="B175" s="311"/>
      <c r="C175" s="288" t="s">
        <v>579</v>
      </c>
      <c r="D175" s="288"/>
      <c r="E175" s="288"/>
      <c r="F175" s="310" t="s">
        <v>558</v>
      </c>
      <c r="G175" s="288"/>
      <c r="H175" s="288" t="s">
        <v>619</v>
      </c>
      <c r="I175" s="288" t="s">
        <v>554</v>
      </c>
      <c r="J175" s="288">
        <v>50</v>
      </c>
      <c r="K175" s="332"/>
    </row>
    <row r="176" ht="15" customHeight="1">
      <c r="B176" s="311"/>
      <c r="C176" s="288" t="s">
        <v>577</v>
      </c>
      <c r="D176" s="288"/>
      <c r="E176" s="288"/>
      <c r="F176" s="310" t="s">
        <v>558</v>
      </c>
      <c r="G176" s="288"/>
      <c r="H176" s="288" t="s">
        <v>619</v>
      </c>
      <c r="I176" s="288" t="s">
        <v>554</v>
      </c>
      <c r="J176" s="288">
        <v>50</v>
      </c>
      <c r="K176" s="332"/>
    </row>
    <row r="177" ht="15" customHeight="1">
      <c r="B177" s="311"/>
      <c r="C177" s="288" t="s">
        <v>112</v>
      </c>
      <c r="D177" s="288"/>
      <c r="E177" s="288"/>
      <c r="F177" s="310" t="s">
        <v>552</v>
      </c>
      <c r="G177" s="288"/>
      <c r="H177" s="288" t="s">
        <v>620</v>
      </c>
      <c r="I177" s="288" t="s">
        <v>621</v>
      </c>
      <c r="J177" s="288"/>
      <c r="K177" s="332"/>
    </row>
    <row r="178" ht="15" customHeight="1">
      <c r="B178" s="311"/>
      <c r="C178" s="288" t="s">
        <v>62</v>
      </c>
      <c r="D178" s="288"/>
      <c r="E178" s="288"/>
      <c r="F178" s="310" t="s">
        <v>552</v>
      </c>
      <c r="G178" s="288"/>
      <c r="H178" s="288" t="s">
        <v>622</v>
      </c>
      <c r="I178" s="288" t="s">
        <v>623</v>
      </c>
      <c r="J178" s="288">
        <v>1</v>
      </c>
      <c r="K178" s="332"/>
    </row>
    <row r="179" ht="15" customHeight="1">
      <c r="B179" s="311"/>
      <c r="C179" s="288" t="s">
        <v>58</v>
      </c>
      <c r="D179" s="288"/>
      <c r="E179" s="288"/>
      <c r="F179" s="310" t="s">
        <v>552</v>
      </c>
      <c r="G179" s="288"/>
      <c r="H179" s="288" t="s">
        <v>624</v>
      </c>
      <c r="I179" s="288" t="s">
        <v>554</v>
      </c>
      <c r="J179" s="288">
        <v>20</v>
      </c>
      <c r="K179" s="332"/>
    </row>
    <row r="180" ht="15" customHeight="1">
      <c r="B180" s="311"/>
      <c r="C180" s="288" t="s">
        <v>59</v>
      </c>
      <c r="D180" s="288"/>
      <c r="E180" s="288"/>
      <c r="F180" s="310" t="s">
        <v>552</v>
      </c>
      <c r="G180" s="288"/>
      <c r="H180" s="288" t="s">
        <v>625</v>
      </c>
      <c r="I180" s="288" t="s">
        <v>554</v>
      </c>
      <c r="J180" s="288">
        <v>255</v>
      </c>
      <c r="K180" s="332"/>
    </row>
    <row r="181" ht="15" customHeight="1">
      <c r="B181" s="311"/>
      <c r="C181" s="288" t="s">
        <v>113</v>
      </c>
      <c r="D181" s="288"/>
      <c r="E181" s="288"/>
      <c r="F181" s="310" t="s">
        <v>552</v>
      </c>
      <c r="G181" s="288"/>
      <c r="H181" s="288" t="s">
        <v>516</v>
      </c>
      <c r="I181" s="288" t="s">
        <v>554</v>
      </c>
      <c r="J181" s="288">
        <v>10</v>
      </c>
      <c r="K181" s="332"/>
    </row>
    <row r="182" ht="15" customHeight="1">
      <c r="B182" s="311"/>
      <c r="C182" s="288" t="s">
        <v>114</v>
      </c>
      <c r="D182" s="288"/>
      <c r="E182" s="288"/>
      <c r="F182" s="310" t="s">
        <v>552</v>
      </c>
      <c r="G182" s="288"/>
      <c r="H182" s="288" t="s">
        <v>626</v>
      </c>
      <c r="I182" s="288" t="s">
        <v>587</v>
      </c>
      <c r="J182" s="288"/>
      <c r="K182" s="332"/>
    </row>
    <row r="183" ht="15" customHeight="1">
      <c r="B183" s="311"/>
      <c r="C183" s="288" t="s">
        <v>627</v>
      </c>
      <c r="D183" s="288"/>
      <c r="E183" s="288"/>
      <c r="F183" s="310" t="s">
        <v>552</v>
      </c>
      <c r="G183" s="288"/>
      <c r="H183" s="288" t="s">
        <v>628</v>
      </c>
      <c r="I183" s="288" t="s">
        <v>587</v>
      </c>
      <c r="J183" s="288"/>
      <c r="K183" s="332"/>
    </row>
    <row r="184" ht="15" customHeight="1">
      <c r="B184" s="311"/>
      <c r="C184" s="288" t="s">
        <v>616</v>
      </c>
      <c r="D184" s="288"/>
      <c r="E184" s="288"/>
      <c r="F184" s="310" t="s">
        <v>552</v>
      </c>
      <c r="G184" s="288"/>
      <c r="H184" s="288" t="s">
        <v>629</v>
      </c>
      <c r="I184" s="288" t="s">
        <v>587</v>
      </c>
      <c r="J184" s="288"/>
      <c r="K184" s="332"/>
    </row>
    <row r="185" ht="15" customHeight="1">
      <c r="B185" s="311"/>
      <c r="C185" s="288" t="s">
        <v>116</v>
      </c>
      <c r="D185" s="288"/>
      <c r="E185" s="288"/>
      <c r="F185" s="310" t="s">
        <v>558</v>
      </c>
      <c r="G185" s="288"/>
      <c r="H185" s="288" t="s">
        <v>630</v>
      </c>
      <c r="I185" s="288" t="s">
        <v>554</v>
      </c>
      <c r="J185" s="288">
        <v>50</v>
      </c>
      <c r="K185" s="332"/>
    </row>
    <row r="186" ht="15" customHeight="1">
      <c r="B186" s="311"/>
      <c r="C186" s="288" t="s">
        <v>631</v>
      </c>
      <c r="D186" s="288"/>
      <c r="E186" s="288"/>
      <c r="F186" s="310" t="s">
        <v>558</v>
      </c>
      <c r="G186" s="288"/>
      <c r="H186" s="288" t="s">
        <v>632</v>
      </c>
      <c r="I186" s="288" t="s">
        <v>633</v>
      </c>
      <c r="J186" s="288"/>
      <c r="K186" s="332"/>
    </row>
    <row r="187" ht="15" customHeight="1">
      <c r="B187" s="311"/>
      <c r="C187" s="288" t="s">
        <v>634</v>
      </c>
      <c r="D187" s="288"/>
      <c r="E187" s="288"/>
      <c r="F187" s="310" t="s">
        <v>558</v>
      </c>
      <c r="G187" s="288"/>
      <c r="H187" s="288" t="s">
        <v>635</v>
      </c>
      <c r="I187" s="288" t="s">
        <v>633</v>
      </c>
      <c r="J187" s="288"/>
      <c r="K187" s="332"/>
    </row>
    <row r="188" ht="15" customHeight="1">
      <c r="B188" s="311"/>
      <c r="C188" s="288" t="s">
        <v>636</v>
      </c>
      <c r="D188" s="288"/>
      <c r="E188" s="288"/>
      <c r="F188" s="310" t="s">
        <v>558</v>
      </c>
      <c r="G188" s="288"/>
      <c r="H188" s="288" t="s">
        <v>637</v>
      </c>
      <c r="I188" s="288" t="s">
        <v>633</v>
      </c>
      <c r="J188" s="288"/>
      <c r="K188" s="332"/>
    </row>
    <row r="189" ht="15" customHeight="1">
      <c r="B189" s="311"/>
      <c r="C189" s="344" t="s">
        <v>638</v>
      </c>
      <c r="D189" s="288"/>
      <c r="E189" s="288"/>
      <c r="F189" s="310" t="s">
        <v>558</v>
      </c>
      <c r="G189" s="288"/>
      <c r="H189" s="288" t="s">
        <v>639</v>
      </c>
      <c r="I189" s="288" t="s">
        <v>640</v>
      </c>
      <c r="J189" s="345" t="s">
        <v>641</v>
      </c>
      <c r="K189" s="332"/>
    </row>
    <row r="190" ht="15" customHeight="1">
      <c r="B190" s="311"/>
      <c r="C190" s="295" t="s">
        <v>47</v>
      </c>
      <c r="D190" s="288"/>
      <c r="E190" s="288"/>
      <c r="F190" s="310" t="s">
        <v>552</v>
      </c>
      <c r="G190" s="288"/>
      <c r="H190" s="285" t="s">
        <v>642</v>
      </c>
      <c r="I190" s="288" t="s">
        <v>643</v>
      </c>
      <c r="J190" s="288"/>
      <c r="K190" s="332"/>
    </row>
    <row r="191" ht="15" customHeight="1">
      <c r="B191" s="311"/>
      <c r="C191" s="295" t="s">
        <v>644</v>
      </c>
      <c r="D191" s="288"/>
      <c r="E191" s="288"/>
      <c r="F191" s="310" t="s">
        <v>552</v>
      </c>
      <c r="G191" s="288"/>
      <c r="H191" s="288" t="s">
        <v>645</v>
      </c>
      <c r="I191" s="288" t="s">
        <v>587</v>
      </c>
      <c r="J191" s="288"/>
      <c r="K191" s="332"/>
    </row>
    <row r="192" ht="15" customHeight="1">
      <c r="B192" s="311"/>
      <c r="C192" s="295" t="s">
        <v>646</v>
      </c>
      <c r="D192" s="288"/>
      <c r="E192" s="288"/>
      <c r="F192" s="310" t="s">
        <v>552</v>
      </c>
      <c r="G192" s="288"/>
      <c r="H192" s="288" t="s">
        <v>647</v>
      </c>
      <c r="I192" s="288" t="s">
        <v>587</v>
      </c>
      <c r="J192" s="288"/>
      <c r="K192" s="332"/>
    </row>
    <row r="193" ht="15" customHeight="1">
      <c r="B193" s="311"/>
      <c r="C193" s="295" t="s">
        <v>648</v>
      </c>
      <c r="D193" s="288"/>
      <c r="E193" s="288"/>
      <c r="F193" s="310" t="s">
        <v>558</v>
      </c>
      <c r="G193" s="288"/>
      <c r="H193" s="288" t="s">
        <v>649</v>
      </c>
      <c r="I193" s="288" t="s">
        <v>587</v>
      </c>
      <c r="J193" s="288"/>
      <c r="K193" s="332"/>
    </row>
    <row r="194" ht="15" customHeight="1">
      <c r="B194" s="338"/>
      <c r="C194" s="346"/>
      <c r="D194" s="320"/>
      <c r="E194" s="320"/>
      <c r="F194" s="320"/>
      <c r="G194" s="320"/>
      <c r="H194" s="320"/>
      <c r="I194" s="320"/>
      <c r="J194" s="320"/>
      <c r="K194" s="339"/>
    </row>
    <row r="195" ht="18.75" customHeight="1">
      <c r="B195" s="285"/>
      <c r="C195" s="288"/>
      <c r="D195" s="288"/>
      <c r="E195" s="288"/>
      <c r="F195" s="310"/>
      <c r="G195" s="288"/>
      <c r="H195" s="288"/>
      <c r="I195" s="288"/>
      <c r="J195" s="288"/>
      <c r="K195" s="285"/>
    </row>
    <row r="196" ht="18.75" customHeight="1">
      <c r="B196" s="285"/>
      <c r="C196" s="288"/>
      <c r="D196" s="288"/>
      <c r="E196" s="288"/>
      <c r="F196" s="310"/>
      <c r="G196" s="288"/>
      <c r="H196" s="288"/>
      <c r="I196" s="288"/>
      <c r="J196" s="288"/>
      <c r="K196" s="285"/>
    </row>
    <row r="197" ht="18.75" customHeight="1">
      <c r="B197" s="296"/>
      <c r="C197" s="296"/>
      <c r="D197" s="296"/>
      <c r="E197" s="296"/>
      <c r="F197" s="296"/>
      <c r="G197" s="296"/>
      <c r="H197" s="296"/>
      <c r="I197" s="296"/>
      <c r="J197" s="296"/>
      <c r="K197" s="296"/>
    </row>
    <row r="198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ht="21">
      <c r="B199" s="278"/>
      <c r="C199" s="279" t="s">
        <v>650</v>
      </c>
      <c r="D199" s="279"/>
      <c r="E199" s="279"/>
      <c r="F199" s="279"/>
      <c r="G199" s="279"/>
      <c r="H199" s="279"/>
      <c r="I199" s="279"/>
      <c r="J199" s="279"/>
      <c r="K199" s="280"/>
    </row>
    <row r="200" ht="25.5" customHeight="1">
      <c r="B200" s="278"/>
      <c r="C200" s="347" t="s">
        <v>651</v>
      </c>
      <c r="D200" s="347"/>
      <c r="E200" s="347"/>
      <c r="F200" s="347" t="s">
        <v>652</v>
      </c>
      <c r="G200" s="348"/>
      <c r="H200" s="347" t="s">
        <v>653</v>
      </c>
      <c r="I200" s="347"/>
      <c r="J200" s="347"/>
      <c r="K200" s="280"/>
    </row>
    <row r="201" ht="5.25" customHeight="1">
      <c r="B201" s="311"/>
      <c r="C201" s="308"/>
      <c r="D201" s="308"/>
      <c r="E201" s="308"/>
      <c r="F201" s="308"/>
      <c r="G201" s="288"/>
      <c r="H201" s="308"/>
      <c r="I201" s="308"/>
      <c r="J201" s="308"/>
      <c r="K201" s="332"/>
    </row>
    <row r="202" ht="15" customHeight="1">
      <c r="B202" s="311"/>
      <c r="C202" s="288" t="s">
        <v>643</v>
      </c>
      <c r="D202" s="288"/>
      <c r="E202" s="288"/>
      <c r="F202" s="310" t="s">
        <v>48</v>
      </c>
      <c r="G202" s="288"/>
      <c r="H202" s="288" t="s">
        <v>654</v>
      </c>
      <c r="I202" s="288"/>
      <c r="J202" s="288"/>
      <c r="K202" s="332"/>
    </row>
    <row r="203" ht="15" customHeight="1">
      <c r="B203" s="311"/>
      <c r="C203" s="317"/>
      <c r="D203" s="288"/>
      <c r="E203" s="288"/>
      <c r="F203" s="310" t="s">
        <v>49</v>
      </c>
      <c r="G203" s="288"/>
      <c r="H203" s="288" t="s">
        <v>655</v>
      </c>
      <c r="I203" s="288"/>
      <c r="J203" s="288"/>
      <c r="K203" s="332"/>
    </row>
    <row r="204" ht="15" customHeight="1">
      <c r="B204" s="311"/>
      <c r="C204" s="317"/>
      <c r="D204" s="288"/>
      <c r="E204" s="288"/>
      <c r="F204" s="310" t="s">
        <v>52</v>
      </c>
      <c r="G204" s="288"/>
      <c r="H204" s="288" t="s">
        <v>656</v>
      </c>
      <c r="I204" s="288"/>
      <c r="J204" s="288"/>
      <c r="K204" s="332"/>
    </row>
    <row r="205" ht="15" customHeight="1">
      <c r="B205" s="311"/>
      <c r="C205" s="288"/>
      <c r="D205" s="288"/>
      <c r="E205" s="288"/>
      <c r="F205" s="310" t="s">
        <v>50</v>
      </c>
      <c r="G205" s="288"/>
      <c r="H205" s="288" t="s">
        <v>657</v>
      </c>
      <c r="I205" s="288"/>
      <c r="J205" s="288"/>
      <c r="K205" s="332"/>
    </row>
    <row r="206" ht="15" customHeight="1">
      <c r="B206" s="311"/>
      <c r="C206" s="288"/>
      <c r="D206" s="288"/>
      <c r="E206" s="288"/>
      <c r="F206" s="310" t="s">
        <v>51</v>
      </c>
      <c r="G206" s="288"/>
      <c r="H206" s="288" t="s">
        <v>658</v>
      </c>
      <c r="I206" s="288"/>
      <c r="J206" s="288"/>
      <c r="K206" s="332"/>
    </row>
    <row r="207" ht="15" customHeight="1">
      <c r="B207" s="311"/>
      <c r="C207" s="288"/>
      <c r="D207" s="288"/>
      <c r="E207" s="288"/>
      <c r="F207" s="310"/>
      <c r="G207" s="288"/>
      <c r="H207" s="288"/>
      <c r="I207" s="288"/>
      <c r="J207" s="288"/>
      <c r="K207" s="332"/>
    </row>
    <row r="208" ht="15" customHeight="1">
      <c r="B208" s="311"/>
      <c r="C208" s="288" t="s">
        <v>599</v>
      </c>
      <c r="D208" s="288"/>
      <c r="E208" s="288"/>
      <c r="F208" s="310" t="s">
        <v>84</v>
      </c>
      <c r="G208" s="288"/>
      <c r="H208" s="288" t="s">
        <v>659</v>
      </c>
      <c r="I208" s="288"/>
      <c r="J208" s="288"/>
      <c r="K208" s="332"/>
    </row>
    <row r="209" ht="15" customHeight="1">
      <c r="B209" s="311"/>
      <c r="C209" s="317"/>
      <c r="D209" s="288"/>
      <c r="E209" s="288"/>
      <c r="F209" s="310" t="s">
        <v>494</v>
      </c>
      <c r="G209" s="288"/>
      <c r="H209" s="288" t="s">
        <v>495</v>
      </c>
      <c r="I209" s="288"/>
      <c r="J209" s="288"/>
      <c r="K209" s="332"/>
    </row>
    <row r="210" ht="15" customHeight="1">
      <c r="B210" s="311"/>
      <c r="C210" s="288"/>
      <c r="D210" s="288"/>
      <c r="E210" s="288"/>
      <c r="F210" s="310" t="s">
        <v>492</v>
      </c>
      <c r="G210" s="288"/>
      <c r="H210" s="288" t="s">
        <v>660</v>
      </c>
      <c r="I210" s="288"/>
      <c r="J210" s="288"/>
      <c r="K210" s="332"/>
    </row>
    <row r="211" ht="15" customHeight="1">
      <c r="B211" s="349"/>
      <c r="C211" s="317"/>
      <c r="D211" s="317"/>
      <c r="E211" s="317"/>
      <c r="F211" s="310" t="s">
        <v>496</v>
      </c>
      <c r="G211" s="295"/>
      <c r="H211" s="336" t="s">
        <v>497</v>
      </c>
      <c r="I211" s="336"/>
      <c r="J211" s="336"/>
      <c r="K211" s="350"/>
    </row>
    <row r="212" ht="15" customHeight="1">
      <c r="B212" s="349"/>
      <c r="C212" s="317"/>
      <c r="D212" s="317"/>
      <c r="E212" s="317"/>
      <c r="F212" s="310" t="s">
        <v>498</v>
      </c>
      <c r="G212" s="295"/>
      <c r="H212" s="336" t="s">
        <v>661</v>
      </c>
      <c r="I212" s="336"/>
      <c r="J212" s="336"/>
      <c r="K212" s="350"/>
    </row>
    <row r="213" ht="15" customHeight="1">
      <c r="B213" s="349"/>
      <c r="C213" s="317"/>
      <c r="D213" s="317"/>
      <c r="E213" s="317"/>
      <c r="F213" s="351"/>
      <c r="G213" s="295"/>
      <c r="H213" s="352"/>
      <c r="I213" s="352"/>
      <c r="J213" s="352"/>
      <c r="K213" s="350"/>
    </row>
    <row r="214" ht="15" customHeight="1">
      <c r="B214" s="349"/>
      <c r="C214" s="288" t="s">
        <v>623</v>
      </c>
      <c r="D214" s="317"/>
      <c r="E214" s="317"/>
      <c r="F214" s="310">
        <v>1</v>
      </c>
      <c r="G214" s="295"/>
      <c r="H214" s="336" t="s">
        <v>662</v>
      </c>
      <c r="I214" s="336"/>
      <c r="J214" s="336"/>
      <c r="K214" s="350"/>
    </row>
    <row r="215" ht="15" customHeight="1">
      <c r="B215" s="349"/>
      <c r="C215" s="317"/>
      <c r="D215" s="317"/>
      <c r="E215" s="317"/>
      <c r="F215" s="310">
        <v>2</v>
      </c>
      <c r="G215" s="295"/>
      <c r="H215" s="336" t="s">
        <v>663</v>
      </c>
      <c r="I215" s="336"/>
      <c r="J215" s="336"/>
      <c r="K215" s="350"/>
    </row>
    <row r="216" ht="15" customHeight="1">
      <c r="B216" s="349"/>
      <c r="C216" s="317"/>
      <c r="D216" s="317"/>
      <c r="E216" s="317"/>
      <c r="F216" s="310">
        <v>3</v>
      </c>
      <c r="G216" s="295"/>
      <c r="H216" s="336" t="s">
        <v>664</v>
      </c>
      <c r="I216" s="336"/>
      <c r="J216" s="336"/>
      <c r="K216" s="350"/>
    </row>
    <row r="217" ht="15" customHeight="1">
      <c r="B217" s="349"/>
      <c r="C217" s="317"/>
      <c r="D217" s="317"/>
      <c r="E217" s="317"/>
      <c r="F217" s="310">
        <v>4</v>
      </c>
      <c r="G217" s="295"/>
      <c r="H217" s="336" t="s">
        <v>665</v>
      </c>
      <c r="I217" s="336"/>
      <c r="J217" s="336"/>
      <c r="K217" s="350"/>
    </row>
    <row r="218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Valenta</dc:creator>
  <cp:lastModifiedBy>Tomáš Valenta</cp:lastModifiedBy>
  <dcterms:created xsi:type="dcterms:W3CDTF">2019-10-01T12:12:14Z</dcterms:created>
  <dcterms:modified xsi:type="dcterms:W3CDTF">2019-10-01T12:12:15Z</dcterms:modified>
</cp:coreProperties>
</file>